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4115" windowHeight="4695" tabRatio="864" firstSheet="4" activeTab="4"/>
  </bookViews>
  <sheets>
    <sheet name="INGRESOS" sheetId="1" r:id="rId1"/>
    <sheet name="INGRESOS POR PUBLICIDAD" sheetId="5" r:id="rId2"/>
    <sheet name="LIBRO DE DIARIO" sheetId="4" r:id="rId3"/>
    <sheet name="PATROCINIOS" sheetId="3" r:id="rId4"/>
    <sheet name="ENTREGA DE BONOS A LOS CLUVES" sheetId="7" r:id="rId5"/>
    <sheet name="PAGOS TOTAL ALBITROS" sheetId="8" r:id="rId6"/>
    <sheet name="VENTAS BOLETAS" sheetId="9" r:id="rId7"/>
    <sheet name="NOMINA" sheetId="2" r:id="rId8"/>
    <sheet name="GASTOS VARIOS" sheetId="6" r:id="rId9"/>
    <sheet name="TOTAL DE GASTOS" sheetId="10" r:id="rId10"/>
  </sheets>
  <calcPr calcId="162913"/>
</workbook>
</file>

<file path=xl/calcChain.xml><?xml version="1.0" encoding="utf-8"?>
<calcChain xmlns="http://schemas.openxmlformats.org/spreadsheetml/2006/main">
  <c r="B73" i="10"/>
  <c r="C45" i="6"/>
  <c r="C44"/>
  <c r="B76" i="10"/>
  <c r="B77" l="1"/>
  <c r="C133" i="6" l="1"/>
  <c r="C30" i="2"/>
  <c r="B51" i="10" l="1"/>
  <c r="B31"/>
  <c r="B21"/>
  <c r="B41"/>
  <c r="C86" i="3"/>
  <c r="C40" i="6"/>
  <c r="C38"/>
  <c r="C36"/>
  <c r="C34"/>
  <c r="C32"/>
  <c r="C30"/>
  <c r="C42"/>
  <c r="C120"/>
  <c r="C106"/>
  <c r="C98"/>
  <c r="C96"/>
  <c r="C28"/>
  <c r="C16" i="2" l="1"/>
  <c r="C61"/>
  <c r="C63" i="3"/>
  <c r="C50"/>
  <c r="C37"/>
  <c r="F196" i="4"/>
  <c r="C8" i="7" l="1"/>
  <c r="C29" i="5"/>
  <c r="D196" i="4"/>
  <c r="E16"/>
  <c r="E196" s="1"/>
  <c r="B18" i="1"/>
  <c r="B11" i="10" l="1"/>
  <c r="B71" l="1"/>
  <c r="B67"/>
  <c r="B62"/>
  <c r="B78" l="1"/>
  <c r="B79" s="1"/>
  <c r="C4" i="8"/>
  <c r="C91" i="6" l="1"/>
  <c r="C86"/>
  <c r="C57"/>
  <c r="C10" i="3"/>
  <c r="C5" i="6"/>
  <c r="C7"/>
  <c r="C9"/>
  <c r="C25" l="1"/>
  <c r="C23"/>
  <c r="C8" i="9"/>
  <c r="C76" i="3"/>
  <c r="C88" l="1"/>
  <c r="C23"/>
  <c r="C21" i="6"/>
  <c r="C19"/>
  <c r="C17"/>
  <c r="C15"/>
  <c r="C13"/>
  <c r="C131"/>
  <c r="C129"/>
  <c r="C125"/>
  <c r="C123"/>
  <c r="C100"/>
  <c r="C94"/>
  <c r="C134" l="1"/>
  <c r="C127"/>
  <c r="C75" i="2" l="1"/>
  <c r="C49"/>
  <c r="C48"/>
  <c r="C47"/>
  <c r="C46"/>
  <c r="C38"/>
  <c r="C34"/>
  <c r="C25"/>
  <c r="C21"/>
  <c r="C17"/>
  <c r="C12"/>
  <c r="C43" l="1"/>
  <c r="C50"/>
  <c r="C63"/>
  <c r="C83" s="1"/>
</calcChain>
</file>

<file path=xl/sharedStrings.xml><?xml version="1.0" encoding="utf-8"?>
<sst xmlns="http://schemas.openxmlformats.org/spreadsheetml/2006/main" count="679" uniqueCount="330">
  <si>
    <t>INGRESOS</t>
  </si>
  <si>
    <t xml:space="preserve">PRESIDENCIA DE LA REPUBLICA </t>
  </si>
  <si>
    <t>INSTITUCION</t>
  </si>
  <si>
    <t>MONTO</t>
  </si>
  <si>
    <t>COOPSANO</t>
  </si>
  <si>
    <t>MINISTERIO DE DEPORTE</t>
  </si>
  <si>
    <t>INDUSTRIA SAN MIGUEL DEL CARIBE</t>
  </si>
  <si>
    <t>CERVESERIA NACIONAL</t>
  </si>
  <si>
    <t>CAFETERIA INTERNA</t>
  </si>
  <si>
    <t>GOBERNACION PROVINCIAL</t>
  </si>
  <si>
    <t>BOLETERIA</t>
  </si>
  <si>
    <t>ABONADOS</t>
  </si>
  <si>
    <t>MESA TECNICA</t>
  </si>
  <si>
    <t>NOMBRE</t>
  </si>
  <si>
    <t>CARGO</t>
  </si>
  <si>
    <t>GERMAN CASTRO</t>
  </si>
  <si>
    <t>DIRECTOR TECNICO</t>
  </si>
  <si>
    <t>LUIS HIDALGO</t>
  </si>
  <si>
    <t>ANOTADOR DE REBOTES Y ASISTENCIAS</t>
  </si>
  <si>
    <t>SAMUEL TUERO</t>
  </si>
  <si>
    <t>CRONOMETRO Y PIZARRA</t>
  </si>
  <si>
    <t>LUIS PERALTA</t>
  </si>
  <si>
    <t>CRONOMETRISTA DE 24 SEGUNDOS</t>
  </si>
  <si>
    <t>SEGURIDAD</t>
  </si>
  <si>
    <t>OPERATIVO</t>
  </si>
  <si>
    <t>RUBEN ROSARIO</t>
  </si>
  <si>
    <t>MENSAJERO</t>
  </si>
  <si>
    <t>CESARITO GOMEZ</t>
  </si>
  <si>
    <t>NARADOR INTERNO</t>
  </si>
  <si>
    <t>GABRIEL BAEZ</t>
  </si>
  <si>
    <t>NARADOR</t>
  </si>
  <si>
    <t>ELECTRICISTA</t>
  </si>
  <si>
    <t>VIN VARGAS</t>
  </si>
  <si>
    <t>BOLETEROS</t>
  </si>
  <si>
    <t>LUIS RAMON TAVERAS</t>
  </si>
  <si>
    <t>BOLETERO</t>
  </si>
  <si>
    <t>IVELISE YANET RODRIGUEZ</t>
  </si>
  <si>
    <t>PORTEROS</t>
  </si>
  <si>
    <t>ELIS ESTRELLAS</t>
  </si>
  <si>
    <t>PORTERO</t>
  </si>
  <si>
    <t>CANDITO JIMENEZ</t>
  </si>
  <si>
    <t>CIRILO GIL</t>
  </si>
  <si>
    <t>CONSERJES</t>
  </si>
  <si>
    <t>MIGUELINA ALMONTE</t>
  </si>
  <si>
    <t>CONSERJE</t>
  </si>
  <si>
    <t>YENI ESTEVEZ</t>
  </si>
  <si>
    <t>JUANA FRANCISCA GONZALEZ</t>
  </si>
  <si>
    <t>NERCIDA BELLIARD</t>
  </si>
  <si>
    <t>IMAELA REYES SANCHEZ</t>
  </si>
  <si>
    <t>YAQUELIN PERALTA</t>
  </si>
  <si>
    <t>GENARO DE JESUS AGUILERA</t>
  </si>
  <si>
    <t>NERSON FRANCISCO NUÑEZ</t>
  </si>
  <si>
    <t>TRANSMISION TV</t>
  </si>
  <si>
    <t>NARRADOR</t>
  </si>
  <si>
    <t>VOZ COMERCIAL</t>
  </si>
  <si>
    <t>DARIEL RODRIGUEZ</t>
  </si>
  <si>
    <t>CONTROL MASTER</t>
  </si>
  <si>
    <t>ALBERTO GEREZ</t>
  </si>
  <si>
    <t>CAMAROGRAFO</t>
  </si>
  <si>
    <t>ELY PAULINO</t>
  </si>
  <si>
    <t>SOPORTE TECNICO</t>
  </si>
  <si>
    <t>COMENTARISTA</t>
  </si>
  <si>
    <t>TOTAL</t>
  </si>
  <si>
    <t>CONTABILIDAD</t>
  </si>
  <si>
    <t>TOTAL GENERAL</t>
  </si>
  <si>
    <t>TOTAL GENERAL DE NOMINA</t>
  </si>
  <si>
    <t>CLUB</t>
  </si>
  <si>
    <t>EL SUEÑO</t>
  </si>
  <si>
    <t>CGG</t>
  </si>
  <si>
    <t>CMG</t>
  </si>
  <si>
    <t>CPA</t>
  </si>
  <si>
    <t>CONTABLE</t>
  </si>
  <si>
    <t>FECHA</t>
  </si>
  <si>
    <t>CONCEPTO</t>
  </si>
  <si>
    <t>EGRESOS</t>
  </si>
  <si>
    <t>JUEGO</t>
  </si>
  <si>
    <t>VENTA DE BOLETAS</t>
  </si>
  <si>
    <t>PAGO DE ALBITROS</t>
  </si>
  <si>
    <t>CLUB EL SUEÑO</t>
  </si>
  <si>
    <t>3 - 4</t>
  </si>
  <si>
    <t>VENTAS DE BOLETAS</t>
  </si>
  <si>
    <t>PAGO DE MASAJISTA</t>
  </si>
  <si>
    <t>PAGO DE ALBITRO A</t>
  </si>
  <si>
    <t>PAGO DE ALBITRO C</t>
  </si>
  <si>
    <t>PAGO DE DOS ALBITRO C</t>
  </si>
  <si>
    <t>PAGO DOS ALBRITROS B</t>
  </si>
  <si>
    <t>MASAJISTA</t>
  </si>
  <si>
    <t>7 - 8</t>
  </si>
  <si>
    <t>VENTAS DE BOLESTA</t>
  </si>
  <si>
    <t>PAGO DE ALBITRO B</t>
  </si>
  <si>
    <t>11 - 12</t>
  </si>
  <si>
    <t>VENTAS DE BOLESTAS</t>
  </si>
  <si>
    <t>15 - 16</t>
  </si>
  <si>
    <t>SERIE SEMI FINAL</t>
  </si>
  <si>
    <t>SERIE FINAL</t>
  </si>
  <si>
    <t xml:space="preserve">PAGO DE ALBITROS A </t>
  </si>
  <si>
    <t>PAGO DE ALBITROS C</t>
  </si>
  <si>
    <t>PATROCINADOR</t>
  </si>
  <si>
    <t>FELIX MARTE</t>
  </si>
  <si>
    <t>MEGA PLAX</t>
  </si>
  <si>
    <t>POLIN CRUZ</t>
  </si>
  <si>
    <t>No.</t>
  </si>
  <si>
    <t>SUPER MERCADO DOBLE A</t>
  </si>
  <si>
    <t>CMGPD</t>
  </si>
  <si>
    <t>CHICHE COLON</t>
  </si>
  <si>
    <t>TIENDA Y SASTRERIA LA POPULAR</t>
  </si>
  <si>
    <t>ZONA DIGITAL</t>
  </si>
  <si>
    <t>REPARACION ELECTRICA</t>
  </si>
  <si>
    <t>MANTENIMIENTO PLANTA ELECTRICA</t>
  </si>
  <si>
    <t>AMBIORIX TUERO</t>
  </si>
  <si>
    <t>BUCHE</t>
  </si>
  <si>
    <t>REPARACION DEL TECHO</t>
  </si>
  <si>
    <t>FERRETERIA GENEREZ</t>
  </si>
  <si>
    <t>DESCRIPCION</t>
  </si>
  <si>
    <t>3 BROCHAS</t>
  </si>
  <si>
    <t>6 PARES DE GUANTES PLASTICOS</t>
  </si>
  <si>
    <t>COMPRA DE LIJA</t>
  </si>
  <si>
    <t>FERRETERIA NEGRO</t>
  </si>
  <si>
    <t>SUB-TOTAL</t>
  </si>
  <si>
    <t>ESTABLECIMIENTO</t>
  </si>
  <si>
    <t>TALLER DE ELECTRONICA EDWIN</t>
  </si>
  <si>
    <t>ELIGIO TORIBIO</t>
  </si>
  <si>
    <t>WANSY SPORT</t>
  </si>
  <si>
    <t>FARMACIA IVANNY</t>
  </si>
  <si>
    <t>D'LEON CASA DE NOVIA</t>
  </si>
  <si>
    <t>LIBRERIA Y FANTACIA MARY</t>
  </si>
  <si>
    <t>1 LAPIZ</t>
  </si>
  <si>
    <t>ESTACION TEXACO CORONA</t>
  </si>
  <si>
    <t>ESTACION CUMBUSTIBLE SINDICADO DE CHOFERES</t>
  </si>
  <si>
    <t>PERIFONEO</t>
  </si>
  <si>
    <t>SABANETASR.COM</t>
  </si>
  <si>
    <t>TRASMISION WEB</t>
  </si>
  <si>
    <t>TODO IMPRESOS</t>
  </si>
  <si>
    <t>VARIOS</t>
  </si>
  <si>
    <t>ALEX PUBLICIDAD</t>
  </si>
  <si>
    <t>SONIDO INTERNO</t>
  </si>
  <si>
    <t>BRAYAN ALEMAN - DONACION</t>
  </si>
  <si>
    <t>ABASARO</t>
  </si>
  <si>
    <t>ZUMBA 88.7 FM</t>
  </si>
  <si>
    <t>PROGRAMA BASKET Y ALGO MAS</t>
  </si>
  <si>
    <t>INGRESOS POR PUBLICIDAD DE RADIO Y TV</t>
  </si>
  <si>
    <t>DETALLES DE INGRESOS</t>
  </si>
  <si>
    <t>NOTA: DONACION DE COMBUSTIBLES</t>
  </si>
  <si>
    <t>DETALLES DE INGRESOS Y EGRESOS POR JUEGOS</t>
  </si>
  <si>
    <t>DETALLES DE INGRESO POR PUBLICIDAD</t>
  </si>
  <si>
    <t>DETALLES PAGO DE NOMINA</t>
  </si>
  <si>
    <t>DETALLES DE EGRESOS PAGOS VARIOS</t>
  </si>
  <si>
    <t>DETALLES DE EGRESOS POR COMPRAS DE INSUMOS</t>
  </si>
  <si>
    <t>DETALLES DE EGRESOS ENTREGA A LOS CLUBES POR VENTAS DE BOLETAS</t>
  </si>
  <si>
    <t>DETALLES DE EGRESOS POR PAGO DE ALBITROS Y MASAJISTAS</t>
  </si>
  <si>
    <t>ALBITROS</t>
  </si>
  <si>
    <t>MASAJISTAS</t>
  </si>
  <si>
    <t>DINERO ENTREGADO POR LA COOPSANO</t>
  </si>
  <si>
    <t>DINERO ENTREGADO POR PATROCINIO PRESIDENCIA DE LA REPUBLICA</t>
  </si>
  <si>
    <t>DINERO ENTREGADO POR PATROCINIO MINISTERIO DE DEPORTE</t>
  </si>
  <si>
    <t>DINERO ENTREGADO POR PATROCINIO INDUSTRIA SAN MIGUEL DEL CARIBE</t>
  </si>
  <si>
    <t>DINERO ENTREGADO POR VENTAS DE BOLETAS</t>
  </si>
  <si>
    <t>GASTO TOTAL EN NOMINA</t>
  </si>
  <si>
    <t>PAGO TOTAL A LOS ALBRITROS</t>
  </si>
  <si>
    <t>PAGO TOTAL DE GASTOS VARIOS</t>
  </si>
  <si>
    <t>DETALLES TOTAL DE EGRESOS POR COMPRAS DE INSUMOS</t>
  </si>
  <si>
    <t>PAGO TOTAL A MASAJISTA</t>
  </si>
  <si>
    <t>TOTAL DE INGRESOS</t>
  </si>
  <si>
    <t>BALANCE POSITIVO</t>
  </si>
  <si>
    <t>CAMARA DE DIPUTADOS</t>
  </si>
  <si>
    <t>MINISTERIO DE AGRICULTURA</t>
  </si>
  <si>
    <t>PRESTAMO COOPSANO</t>
  </si>
  <si>
    <t>AYUNTAMIENTO SABANETA</t>
  </si>
  <si>
    <t>45 galones de cumbustible por parte del Sindicado de Choferes</t>
  </si>
  <si>
    <t>PAGO DOS ALBRITROS C</t>
  </si>
  <si>
    <t>SUEÑO</t>
  </si>
  <si>
    <t>PAGO DE ALBITRO  A</t>
  </si>
  <si>
    <t>PAGO DE ALBITRO  B</t>
  </si>
  <si>
    <t xml:space="preserve">PAGO DE ALBITRO A </t>
  </si>
  <si>
    <t>CIBAO GAS</t>
  </si>
  <si>
    <t>IMPRESIONES GARCIA</t>
  </si>
  <si>
    <t>NACHO TIRE IMPORT</t>
  </si>
  <si>
    <t>ADRIAN RODRIGUEZ</t>
  </si>
  <si>
    <t>NICOLAS LOPEZ</t>
  </si>
  <si>
    <t>LA HACIENDA</t>
  </si>
  <si>
    <t>FRANCISTO ORTIZ (TANTI)</t>
  </si>
  <si>
    <t>TONY CARRERAS</t>
  </si>
  <si>
    <t>INGENIERIA PROYARD</t>
  </si>
  <si>
    <t>CABAÑAS TURISTICA DOMINICANTICA SPANISH</t>
  </si>
  <si>
    <t>CESAR RODRIGUEZ</t>
  </si>
  <si>
    <t>LUIS FERMIN</t>
  </si>
  <si>
    <t>HOTEL MARIEN</t>
  </si>
  <si>
    <t>FULL CELL COMUNICACIONES</t>
  </si>
  <si>
    <t>SUPER MERCADO LEDUC</t>
  </si>
  <si>
    <t>DETALLES DINERO POR EL APORTE DE COOPSANO</t>
  </si>
  <si>
    <t>DETALLES DINERO POR EL APORTE DE LA PRESIDENCIA DE LA REPUBLICA</t>
  </si>
  <si>
    <t>DETALLES DINERO POR EL APORTE DEL MINISTERIO DE DEPORTES</t>
  </si>
  <si>
    <t>DETALLES DINERO POR EL APORTE DE INDUSTRIA SAN MIGUEL DEL CARIBE</t>
  </si>
  <si>
    <t>COMERCIALIZADOR DEL TORNEO</t>
  </si>
  <si>
    <t>PAGO DE AVAL A LA FEDOMBAL</t>
  </si>
  <si>
    <t>DETALLES DINERO POR EL APORTE DEL MINISTERIO DE AGRICULTURA</t>
  </si>
  <si>
    <t>DETALLES DINERO POR EL APORTE DE CONSOLCIO DE BANCAS ESTEVEZ ALEMAN, ALCALDIA DE SABANETA y CAMARA DE DIPUTADOS</t>
  </si>
  <si>
    <t>TRANSMISION DE TV y RADIO</t>
  </si>
  <si>
    <t>JOSE ROLANDO BERTRAN</t>
  </si>
  <si>
    <t>SUPERVISOR TECNICO</t>
  </si>
  <si>
    <t>HIJO DE CELSO VARGAS</t>
  </si>
  <si>
    <t>ANOTADOR</t>
  </si>
  <si>
    <t>SEGURIDAD 23-23</t>
  </si>
  <si>
    <t>MANOLITO ALMANZAR</t>
  </si>
  <si>
    <t>JUANA ALMONTE</t>
  </si>
  <si>
    <t>ALBERTO CANARDA</t>
  </si>
  <si>
    <t>ALBERTO CABRAL</t>
  </si>
  <si>
    <t>WILTON DANIEL LEDESMA</t>
  </si>
  <si>
    <t>ANDERSON BOLIVAR PERALTA</t>
  </si>
  <si>
    <t>JEFFRI VARGAS</t>
  </si>
  <si>
    <t>JUAN MIGUEL PEREZ</t>
  </si>
  <si>
    <t>JULISSA ULLOA</t>
  </si>
  <si>
    <t>EQUIPO DE LIMPIEZA</t>
  </si>
  <si>
    <t>PAGO PRIMERA LIMPIEZA</t>
  </si>
  <si>
    <t>SEGURIDAD DE SANTIAGO</t>
  </si>
  <si>
    <t>CEPEDA Y VIN</t>
  </si>
  <si>
    <t>ELIMINATORIA U16 MAO, VALVERDE</t>
  </si>
  <si>
    <t>TRANSPORTE</t>
  </si>
  <si>
    <t>UNIFORME</t>
  </si>
  <si>
    <t>REFRIGERIO</t>
  </si>
  <si>
    <t>50 POLOSHER</t>
  </si>
  <si>
    <t>RUEDA DE PRENSA</t>
  </si>
  <si>
    <t>LUCES</t>
  </si>
  <si>
    <t>SONIDO</t>
  </si>
  <si>
    <t>30 PIES DE ALAMBRE</t>
  </si>
  <si>
    <t>8 CANDADOS</t>
  </si>
  <si>
    <t>8 YARDAS DE LANILLA</t>
  </si>
  <si>
    <t>3 SPREY</t>
  </si>
  <si>
    <t>5 LLAVES DE LAVAMANOS</t>
  </si>
  <si>
    <t>3 LLAVES ANGULAR DE 1/2 y 3/4</t>
  </si>
  <si>
    <t>5 LLAVES DE PASO TALY 1/2</t>
  </si>
  <si>
    <t>3 LLAVES DE DUCHA</t>
  </si>
  <si>
    <t>3 MANGUERAS FLEXIBLES</t>
  </si>
  <si>
    <t>1 SILICON</t>
  </si>
  <si>
    <t>5 PERA SAPO</t>
  </si>
  <si>
    <t>4 MANUBIO</t>
  </si>
  <si>
    <t>5 NIPLES</t>
  </si>
  <si>
    <t>1 TAPA DE INODORO</t>
  </si>
  <si>
    <t>4 PARRILLA DE 1/2</t>
  </si>
  <si>
    <t>46 TAIRRA</t>
  </si>
  <si>
    <t>8 TAIRRA GRANDES</t>
  </si>
  <si>
    <t>BOQUILLA LAVAMANOS</t>
  </si>
  <si>
    <t>1 DESTUPIDOR DE INODORO</t>
  </si>
  <si>
    <t>4 SUAPER</t>
  </si>
  <si>
    <t>4 ESCOBAS</t>
  </si>
  <si>
    <t>1 ESPATULA</t>
  </si>
  <si>
    <t>2 BOMBILLAS DE 175W</t>
  </si>
  <si>
    <t>2 BOMBILLAS DE 85W</t>
  </si>
  <si>
    <t>8 BOMBILLAS DE 20W</t>
  </si>
  <si>
    <t>10 BOMBILLAS DE 15W</t>
  </si>
  <si>
    <t>3 BOMBILLAS DE 27W</t>
  </si>
  <si>
    <t xml:space="preserve">2 ROSETAS </t>
  </si>
  <si>
    <t>20 PIE DE ALAMBRE #12</t>
  </si>
  <si>
    <t>2 TEIPY</t>
  </si>
  <si>
    <t>2 CANDADO HERMEX</t>
  </si>
  <si>
    <t>1 CAPACITOR DE 15MFEL</t>
  </si>
  <si>
    <t>COLMADO LA JOYA</t>
  </si>
  <si>
    <t>1 PAQUETE DE VASO DE 7</t>
  </si>
  <si>
    <t>1 PAQUETE DE SERVILLETAS</t>
  </si>
  <si>
    <t>1 AMBIENTADOR</t>
  </si>
  <si>
    <t xml:space="preserve">1 BOTELLON DE AGUA </t>
  </si>
  <si>
    <t>24 PIES DE CABLE 4/0</t>
  </si>
  <si>
    <t>ALQUILER DE MESA Y SILLAS</t>
  </si>
  <si>
    <t>COMPRA DE MALLAS Y TROFEOS</t>
  </si>
  <si>
    <t>CARIBE TOURS</t>
  </si>
  <si>
    <t>PAGO DE ENVIO</t>
  </si>
  <si>
    <t>4 BAMBALINA</t>
  </si>
  <si>
    <t xml:space="preserve">7 TOPE </t>
  </si>
  <si>
    <t>45 FORROS PARA SILLAS</t>
  </si>
  <si>
    <t>2 BANDAS</t>
  </si>
  <si>
    <t>6 MANTELES</t>
  </si>
  <si>
    <t>1 CINTA PEGANTE ANCHA</t>
  </si>
  <si>
    <t>1 CAJA DE LAPICEROS</t>
  </si>
  <si>
    <t>2 CAJAS DE ALFILERE</t>
  </si>
  <si>
    <t>1 LIQUI PAPER</t>
  </si>
  <si>
    <t>1 CUADERNO BLANCO</t>
  </si>
  <si>
    <t>1 CUADERNO</t>
  </si>
  <si>
    <t>1 LIBRETA</t>
  </si>
  <si>
    <t>1 SACAPUNTAS</t>
  </si>
  <si>
    <t>20 FOLDER DE COLORES</t>
  </si>
  <si>
    <t>1 LAPICERO</t>
  </si>
  <si>
    <t>1 CALCULADORA</t>
  </si>
  <si>
    <t>1 CARBON</t>
  </si>
  <si>
    <t>4 VIAJE SANTO DOMINGO</t>
  </si>
  <si>
    <t>2 VAIJE A SANTIAGO</t>
  </si>
  <si>
    <t>PLANTA ELECTRICA 75 GALONES</t>
  </si>
  <si>
    <t>61 GATORADE</t>
  </si>
  <si>
    <t>PATIO RESTAURANT</t>
  </si>
  <si>
    <t>BRINDIS RUEDA DE PRENSA Y AFEDERADOS</t>
  </si>
  <si>
    <t>HOTEL VALERIO NUÑEZ</t>
  </si>
  <si>
    <t>3 HABITACIONES Y DESAYUNO A FEDERADOS</t>
  </si>
  <si>
    <t>PAGO ESTUDIO DE GRABACION</t>
  </si>
  <si>
    <t>ARISTIDE PERALTA</t>
  </si>
  <si>
    <t>HIPOLITO PERALTA</t>
  </si>
  <si>
    <t>PAGO CONFECCION DE RECONOCIMIENTO</t>
  </si>
  <si>
    <t>NELFI</t>
  </si>
  <si>
    <t>VIAJE SELECCION U16</t>
  </si>
  <si>
    <t>MUNDO FRIO</t>
  </si>
  <si>
    <t>ARREGLO DE ACONDICIONADOR DE AIRE</t>
  </si>
  <si>
    <t>BASKET Y ALGO MAS</t>
  </si>
  <si>
    <t>ALFRED VARGAS</t>
  </si>
  <si>
    <t>LUIS MANUEL TORIBIO</t>
  </si>
  <si>
    <t>ELABORACION CENTILLO</t>
  </si>
  <si>
    <t>FIESTAS PATRONALES</t>
  </si>
  <si>
    <t>PROMOCION DEL TORNEO</t>
  </si>
  <si>
    <t>TOTAL DE BONOS ENTREGADOS</t>
  </si>
  <si>
    <t>BONOS</t>
  </si>
  <si>
    <t>DETALLES DE ENTREGA A LOS CLUBES DE  BONOS</t>
  </si>
  <si>
    <t>DETALLES PAGO DE PRESTAMO COOPSANO</t>
  </si>
  <si>
    <t>COMISION Y SEGURO DE PRESTAMOS</t>
  </si>
  <si>
    <t>PAGO INTERES</t>
  </si>
  <si>
    <t>PAGO CAPITAL ABASARO</t>
  </si>
  <si>
    <t>DETALLES TOTALES DE GASTOS</t>
  </si>
  <si>
    <t>DINERO ENTREGADO POR PATROICINIO MINISTERIO DE AGRICULTURA</t>
  </si>
  <si>
    <t>DINERO ENTREGADO POR PATROICINIO CAMARA DE DIPUTADOS, ALCALDIA DE SABANETA Y CONSOLCIO DE BANCAS E.A.</t>
  </si>
  <si>
    <t>PAGO DEL 10% COMERCIALIZADOR DEL TORNEO</t>
  </si>
  <si>
    <t>PAGO COMERCIALIZADOR DEL TORNEO RADIO Y TV</t>
  </si>
  <si>
    <t>COMERCIALIZADOR</t>
  </si>
  <si>
    <t>PAGO DE TRANSMISION TV</t>
  </si>
  <si>
    <t>ROBERTO REYES</t>
  </si>
  <si>
    <t>TOTAL GENERAL GASTOS</t>
  </si>
  <si>
    <t>INGRESO POR MULTA</t>
  </si>
  <si>
    <t>FOTOGRAFO</t>
  </si>
  <si>
    <t>FERRETERIA OCHOA</t>
  </si>
  <si>
    <t>4 BOMBILLAS DE ACERO DE 1000W</t>
  </si>
  <si>
    <t>SUSTITUTO DE SAMY</t>
  </si>
  <si>
    <t>BRUGAL &amp; CO.</t>
  </si>
  <si>
    <t>BORDA LUZ</t>
  </si>
  <si>
    <t>FESTIVAL NACIONAL MINIBASKET</t>
  </si>
  <si>
    <t>TOTAL GENERAL DE EGRESOS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</si>
</sst>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1" fillId="0" borderId="17" xfId="0" applyNumberFormat="1" applyFont="1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1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164" fontId="1" fillId="0" borderId="25" xfId="0" applyNumberFormat="1" applyFont="1" applyBorder="1"/>
    <xf numFmtId="0" fontId="1" fillId="0" borderId="23" xfId="0" applyFont="1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0" fontId="0" fillId="0" borderId="30" xfId="0" applyBorder="1"/>
    <xf numFmtId="164" fontId="0" fillId="0" borderId="32" xfId="0" applyNumberFormat="1" applyBorder="1"/>
    <xf numFmtId="164" fontId="1" fillId="0" borderId="2" xfId="0" applyNumberFormat="1" applyFont="1" applyBorder="1" applyAlignment="1">
      <alignment horizontal="center"/>
    </xf>
    <xf numFmtId="164" fontId="0" fillId="0" borderId="31" xfId="0" applyNumberFormat="1" applyBorder="1"/>
    <xf numFmtId="164" fontId="1" fillId="0" borderId="17" xfId="0" applyNumberFormat="1" applyFont="1" applyBorder="1"/>
    <xf numFmtId="0" fontId="0" fillId="0" borderId="7" xfId="0" applyBorder="1"/>
    <xf numFmtId="0" fontId="0" fillId="0" borderId="8" xfId="0" applyBorder="1"/>
    <xf numFmtId="164" fontId="0" fillId="0" borderId="17" xfId="0" applyNumberFormat="1" applyBorder="1"/>
    <xf numFmtId="0" fontId="0" fillId="0" borderId="14" xfId="0" applyBorder="1" applyAlignment="1"/>
    <xf numFmtId="164" fontId="0" fillId="0" borderId="21" xfId="0" applyNumberFormat="1" applyBorder="1" applyAlignment="1"/>
    <xf numFmtId="164" fontId="0" fillId="0" borderId="22" xfId="0" applyNumberFormat="1" applyBorder="1"/>
    <xf numFmtId="164" fontId="0" fillId="0" borderId="35" xfId="0" applyNumberFormat="1" applyBorder="1"/>
    <xf numFmtId="0" fontId="1" fillId="0" borderId="0" xfId="0" applyFont="1" applyAlignment="1">
      <alignment vertical="center" wrapText="1"/>
    </xf>
    <xf numFmtId="164" fontId="1" fillId="0" borderId="28" xfId="0" applyNumberFormat="1" applyFont="1" applyBorder="1"/>
    <xf numFmtId="164" fontId="0" fillId="0" borderId="21" xfId="0" applyNumberForma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164" fontId="1" fillId="0" borderId="1" xfId="0" applyNumberFormat="1" applyFont="1" applyBorder="1"/>
    <xf numFmtId="0" fontId="0" fillId="0" borderId="1" xfId="0" applyBorder="1" applyAlignment="1">
      <alignment vertical="center" wrapText="1"/>
    </xf>
    <xf numFmtId="164" fontId="0" fillId="0" borderId="1" xfId="0" applyNumberFormat="1" applyFont="1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39" xfId="0" applyBorder="1"/>
    <xf numFmtId="0" fontId="0" fillId="0" borderId="1" xfId="0" applyFill="1" applyBorder="1" applyAlignment="1">
      <alignment vertical="center"/>
    </xf>
    <xf numFmtId="0" fontId="1" fillId="0" borderId="1" xfId="0" applyFont="1" applyBorder="1"/>
    <xf numFmtId="0" fontId="0" fillId="0" borderId="30" xfId="0" applyFill="1" applyBorder="1"/>
    <xf numFmtId="164" fontId="0" fillId="0" borderId="21" xfId="0" applyNumberFormat="1" applyFont="1" applyBorder="1"/>
    <xf numFmtId="164" fontId="0" fillId="0" borderId="22" xfId="0" applyNumberFormat="1" applyFont="1" applyBorder="1"/>
    <xf numFmtId="9" fontId="0" fillId="0" borderId="1" xfId="0" applyNumberForma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/>
    <xf numFmtId="164" fontId="0" fillId="0" borderId="35" xfId="0" applyNumberFormat="1" applyFont="1" applyBorder="1"/>
    <xf numFmtId="0" fontId="1" fillId="0" borderId="7" xfId="0" applyFont="1" applyBorder="1"/>
    <xf numFmtId="164" fontId="0" fillId="0" borderId="44" xfId="0" applyNumberFormat="1" applyFont="1" applyBorder="1" applyAlignment="1"/>
    <xf numFmtId="0" fontId="1" fillId="0" borderId="1" xfId="0" applyFont="1" applyBorder="1" applyAlignment="1">
      <alignment horizontal="center"/>
    </xf>
    <xf numFmtId="0" fontId="0" fillId="0" borderId="31" xfId="0" applyFill="1" applyBorder="1"/>
    <xf numFmtId="164" fontId="0" fillId="0" borderId="56" xfId="0" applyNumberFormat="1" applyFont="1" applyBorder="1"/>
    <xf numFmtId="164" fontId="0" fillId="0" borderId="10" xfId="0" applyNumberFormat="1" applyFont="1" applyBorder="1"/>
    <xf numFmtId="164" fontId="1" fillId="0" borderId="6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164" fontId="1" fillId="0" borderId="0" xfId="0" applyNumberFormat="1" applyFont="1" applyBorder="1"/>
    <xf numFmtId="164" fontId="3" fillId="0" borderId="1" xfId="0" applyNumberFormat="1" applyFont="1" applyBorder="1"/>
    <xf numFmtId="164" fontId="1" fillId="0" borderId="51" xfId="0" applyNumberFormat="1" applyFont="1" applyBorder="1" applyAlignment="1">
      <alignment vertical="center"/>
    </xf>
    <xf numFmtId="0" fontId="0" fillId="0" borderId="50" xfId="0" applyBorder="1" applyAlignment="1">
      <alignment wrapText="1"/>
    </xf>
    <xf numFmtId="0" fontId="0" fillId="0" borderId="9" xfId="0" applyBorder="1" applyAlignment="1">
      <alignment wrapText="1"/>
    </xf>
    <xf numFmtId="164" fontId="1" fillId="0" borderId="10" xfId="0" applyNumberFormat="1" applyFont="1" applyBorder="1" applyAlignment="1">
      <alignment vertical="center"/>
    </xf>
    <xf numFmtId="0" fontId="1" fillId="0" borderId="4" xfId="0" applyFont="1" applyBorder="1" applyAlignment="1">
      <alignment wrapText="1"/>
    </xf>
    <xf numFmtId="164" fontId="1" fillId="0" borderId="6" xfId="0" applyNumberFormat="1" applyFont="1" applyBorder="1" applyAlignment="1">
      <alignment vertical="center"/>
    </xf>
    <xf numFmtId="0" fontId="1" fillId="0" borderId="4" xfId="0" applyFont="1" applyFill="1" applyBorder="1" applyAlignment="1">
      <alignment horizontal="center" wrapText="1"/>
    </xf>
    <xf numFmtId="0" fontId="1" fillId="0" borderId="47" xfId="0" applyFont="1" applyFill="1" applyBorder="1" applyAlignment="1">
      <alignment horizontal="center" vertical="center" wrapText="1"/>
    </xf>
    <xf numFmtId="3" fontId="1" fillId="0" borderId="49" xfId="0" quotePrefix="1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wrapText="1"/>
    </xf>
    <xf numFmtId="3" fontId="1" fillId="0" borderId="2" xfId="0" quotePrefix="1" applyNumberFormat="1" applyFont="1" applyBorder="1" applyAlignment="1">
      <alignment horizontal="center" vertical="center"/>
    </xf>
    <xf numFmtId="164" fontId="1" fillId="0" borderId="26" xfId="0" applyNumberFormat="1" applyFont="1" applyBorder="1"/>
    <xf numFmtId="0" fontId="0" fillId="0" borderId="50" xfId="0" applyFill="1" applyBorder="1" applyAlignment="1">
      <alignment wrapText="1"/>
    </xf>
    <xf numFmtId="164" fontId="1" fillId="0" borderId="10" xfId="0" applyNumberFormat="1" applyFont="1" applyBorder="1"/>
    <xf numFmtId="0" fontId="0" fillId="0" borderId="47" xfId="0" applyBorder="1" applyAlignment="1"/>
    <xf numFmtId="164" fontId="1" fillId="0" borderId="49" xfId="0" applyNumberFormat="1" applyFont="1" applyBorder="1"/>
    <xf numFmtId="0" fontId="0" fillId="0" borderId="45" xfId="0" applyBorder="1"/>
    <xf numFmtId="0" fontId="0" fillId="0" borderId="24" xfId="0" applyBorder="1" applyAlignment="1">
      <alignment wrapText="1"/>
    </xf>
    <xf numFmtId="164" fontId="0" fillId="0" borderId="44" xfId="0" applyNumberFormat="1" applyBorder="1"/>
    <xf numFmtId="164" fontId="0" fillId="0" borderId="23" xfId="0" applyNumberFormat="1" applyBorder="1" applyAlignment="1">
      <alignment vertical="center"/>
    </xf>
    <xf numFmtId="0" fontId="1" fillId="0" borderId="27" xfId="0" applyFont="1" applyFill="1" applyBorder="1" applyAlignment="1">
      <alignment horizontal="center"/>
    </xf>
    <xf numFmtId="0" fontId="0" fillId="0" borderId="50" xfId="0" applyFill="1" applyBorder="1" applyAlignment="1"/>
    <xf numFmtId="164" fontId="1" fillId="0" borderId="51" xfId="0" applyNumberFormat="1" applyFont="1" applyBorder="1"/>
    <xf numFmtId="0" fontId="0" fillId="0" borderId="52" xfId="0" applyBorder="1" applyAlignment="1"/>
    <xf numFmtId="164" fontId="5" fillId="0" borderId="1" xfId="0" applyNumberFormat="1" applyFont="1" applyBorder="1"/>
    <xf numFmtId="164" fontId="5" fillId="0" borderId="57" xfId="0" applyNumberFormat="1" applyFont="1" applyBorder="1"/>
    <xf numFmtId="16" fontId="0" fillId="0" borderId="50" xfId="0" quotePrefix="1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/>
    <xf numFmtId="9" fontId="0" fillId="0" borderId="1" xfId="0" applyNumberFormat="1" applyBorder="1" applyAlignment="1"/>
    <xf numFmtId="9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1" fillId="0" borderId="41" xfId="0" applyNumberFormat="1" applyFont="1" applyBorder="1"/>
    <xf numFmtId="9" fontId="1" fillId="0" borderId="49" xfId="0" applyNumberFormat="1" applyFont="1" applyBorder="1" applyAlignment="1">
      <alignment horizontal="center"/>
    </xf>
    <xf numFmtId="0" fontId="0" fillId="0" borderId="51" xfId="0" applyBorder="1"/>
    <xf numFmtId="164" fontId="0" fillId="0" borderId="51" xfId="0" applyNumberFormat="1" applyBorder="1"/>
    <xf numFmtId="0" fontId="0" fillId="0" borderId="4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0" xfId="0" applyFont="1" applyBorder="1" applyAlignment="1"/>
    <xf numFmtId="164" fontId="0" fillId="0" borderId="39" xfId="0" applyNumberFormat="1" applyBorder="1"/>
    <xf numFmtId="0" fontId="1" fillId="0" borderId="0" xfId="0" applyFont="1" applyBorder="1" applyAlignment="1"/>
    <xf numFmtId="0" fontId="0" fillId="0" borderId="35" xfId="0" applyBorder="1"/>
    <xf numFmtId="0" fontId="1" fillId="0" borderId="30" xfId="0" applyFont="1" applyBorder="1" applyAlignment="1"/>
    <xf numFmtId="164" fontId="1" fillId="0" borderId="32" xfId="0" applyNumberFormat="1" applyFont="1" applyBorder="1"/>
    <xf numFmtId="0" fontId="0" fillId="0" borderId="31" xfId="0" applyBorder="1"/>
    <xf numFmtId="0" fontId="0" fillId="0" borderId="2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61" xfId="0" applyNumberFormat="1" applyFont="1" applyBorder="1"/>
    <xf numFmtId="164" fontId="1" fillId="0" borderId="64" xfId="0" applyNumberFormat="1" applyFont="1" applyBorder="1"/>
    <xf numFmtId="0" fontId="0" fillId="0" borderId="9" xfId="0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vertical="center"/>
    </xf>
    <xf numFmtId="0" fontId="0" fillId="0" borderId="47" xfId="0" applyFont="1" applyBorder="1" applyAlignment="1"/>
    <xf numFmtId="0" fontId="0" fillId="0" borderId="50" xfId="0" applyFont="1" applyFill="1" applyBorder="1" applyAlignment="1"/>
    <xf numFmtId="0" fontId="0" fillId="0" borderId="52" xfId="0" applyFont="1" applyFill="1" applyBorder="1" applyAlignment="1"/>
    <xf numFmtId="0" fontId="1" fillId="0" borderId="62" xfId="0" applyFont="1" applyFill="1" applyBorder="1" applyAlignment="1"/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5" xfId="0" applyBorder="1" applyAlignment="1">
      <alignment vertical="center"/>
    </xf>
    <xf numFmtId="16" fontId="0" fillId="0" borderId="50" xfId="0" quotePrefix="1" applyNumberForma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17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15" xfId="0" applyFont="1" applyBorder="1" applyAlignment="1"/>
    <xf numFmtId="0" fontId="0" fillId="0" borderId="36" xfId="0" applyFont="1" applyBorder="1" applyAlignment="1"/>
    <xf numFmtId="0" fontId="0" fillId="0" borderId="15" xfId="0" applyBorder="1" applyAlignment="1"/>
    <xf numFmtId="0" fontId="0" fillId="0" borderId="36" xfId="0" applyBorder="1" applyAlignment="1"/>
    <xf numFmtId="0" fontId="0" fillId="0" borderId="16" xfId="0" applyBorder="1" applyAlignment="1"/>
    <xf numFmtId="0" fontId="0" fillId="0" borderId="29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14" xfId="0" applyBorder="1" applyAlignment="1"/>
    <xf numFmtId="0" fontId="0" fillId="0" borderId="37" xfId="0" applyBorder="1" applyAlignment="1"/>
    <xf numFmtId="0" fontId="1" fillId="0" borderId="8" xfId="0" applyFont="1" applyBorder="1" applyAlignment="1"/>
    <xf numFmtId="0" fontId="0" fillId="0" borderId="19" xfId="0" applyBorder="1" applyAlignment="1"/>
    <xf numFmtId="0" fontId="0" fillId="0" borderId="42" xfId="0" applyFont="1" applyBorder="1" applyAlignment="1"/>
    <xf numFmtId="0" fontId="0" fillId="0" borderId="43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0" fillId="0" borderId="19" xfId="0" applyFont="1" applyBorder="1" applyAlignment="1"/>
    <xf numFmtId="0" fontId="1" fillId="0" borderId="0" xfId="0" applyFont="1" applyBorder="1" applyAlignment="1">
      <alignment horizontal="center"/>
    </xf>
    <xf numFmtId="0" fontId="0" fillId="0" borderId="47" xfId="0" applyFont="1" applyBorder="1" applyAlignment="1"/>
    <xf numFmtId="0" fontId="0" fillId="0" borderId="48" xfId="0" applyFont="1" applyBorder="1" applyAlignment="1"/>
    <xf numFmtId="0" fontId="0" fillId="0" borderId="50" xfId="0" applyFont="1" applyBorder="1" applyAlignment="1"/>
    <xf numFmtId="0" fontId="0" fillId="0" borderId="1" xfId="0" applyFont="1" applyBorder="1" applyAlignment="1"/>
    <xf numFmtId="0" fontId="1" fillId="0" borderId="62" xfId="0" applyFont="1" applyFill="1" applyBorder="1" applyAlignment="1"/>
    <xf numFmtId="0" fontId="1" fillId="0" borderId="63" xfId="0" applyFont="1" applyFill="1" applyBorder="1" applyAlignment="1"/>
    <xf numFmtId="0" fontId="0" fillId="0" borderId="50" xfId="0" applyFont="1" applyFill="1" applyBorder="1" applyAlignment="1"/>
    <xf numFmtId="0" fontId="0" fillId="0" borderId="1" xfId="0" applyFont="1" applyFill="1" applyBorder="1" applyAlignment="1"/>
    <xf numFmtId="0" fontId="0" fillId="0" borderId="52" xfId="0" applyFont="1" applyFill="1" applyBorder="1" applyAlignment="1"/>
    <xf numFmtId="0" fontId="0" fillId="0" borderId="60" xfId="0" applyFont="1" applyFill="1" applyBorder="1" applyAlignment="1"/>
    <xf numFmtId="0" fontId="0" fillId="0" borderId="55" xfId="0" applyFont="1" applyBorder="1" applyAlignment="1"/>
    <xf numFmtId="0" fontId="0" fillId="0" borderId="58" xfId="0" applyFont="1" applyBorder="1" applyAlignment="1"/>
    <xf numFmtId="0" fontId="0" fillId="0" borderId="39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16" xfId="0" applyFont="1" applyBorder="1" applyAlignment="1"/>
    <xf numFmtId="0" fontId="0" fillId="0" borderId="29" xfId="0" applyFont="1" applyBorder="1" applyAlignment="1"/>
    <xf numFmtId="0" fontId="0" fillId="0" borderId="9" xfId="0" applyFont="1" applyBorder="1" applyAlignment="1"/>
    <xf numFmtId="0" fontId="0" fillId="0" borderId="3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33" xfId="0" applyFont="1" applyBorder="1" applyAlignment="1"/>
    <xf numFmtId="0" fontId="1" fillId="0" borderId="24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0" fontId="1" fillId="0" borderId="5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:B20"/>
    </sheetView>
  </sheetViews>
  <sheetFormatPr baseColWidth="10" defaultRowHeight="15"/>
  <cols>
    <col min="1" max="1" width="57.7109375" bestFit="1" customWidth="1"/>
    <col min="2" max="2" width="15.140625" style="4" bestFit="1" customWidth="1"/>
    <col min="3" max="4" width="15.140625" bestFit="1" customWidth="1"/>
    <col min="6" max="6" width="14.28515625" bestFit="1" customWidth="1"/>
  </cols>
  <sheetData>
    <row r="1" spans="1:6" ht="15.75" thickBot="1"/>
    <row r="2" spans="1:6" ht="15.75" thickBot="1">
      <c r="A2" s="135" t="s">
        <v>141</v>
      </c>
      <c r="B2" s="136"/>
    </row>
    <row r="3" spans="1:6" ht="15.75" thickBot="1">
      <c r="A3" s="14" t="s">
        <v>2</v>
      </c>
      <c r="B3" s="26" t="s">
        <v>3</v>
      </c>
    </row>
    <row r="4" spans="1:6">
      <c r="A4" s="32" t="s">
        <v>1</v>
      </c>
      <c r="B4" s="33">
        <v>700000</v>
      </c>
      <c r="C4" s="1"/>
    </row>
    <row r="5" spans="1:6">
      <c r="A5" s="8" t="s">
        <v>4</v>
      </c>
      <c r="B5" s="34">
        <v>300000</v>
      </c>
    </row>
    <row r="6" spans="1:6">
      <c r="A6" s="8" t="s">
        <v>5</v>
      </c>
      <c r="B6" s="34">
        <v>150000</v>
      </c>
    </row>
    <row r="7" spans="1:6">
      <c r="A7" s="8" t="s">
        <v>6</v>
      </c>
      <c r="B7" s="34">
        <v>200000</v>
      </c>
    </row>
    <row r="8" spans="1:6">
      <c r="A8" s="8" t="s">
        <v>7</v>
      </c>
      <c r="B8" s="34">
        <v>40000</v>
      </c>
    </row>
    <row r="9" spans="1:6">
      <c r="A9" s="8" t="s">
        <v>164</v>
      </c>
      <c r="B9" s="34">
        <v>40000</v>
      </c>
    </row>
    <row r="10" spans="1:6">
      <c r="A10" s="8" t="s">
        <v>165</v>
      </c>
      <c r="B10" s="34">
        <v>800000</v>
      </c>
      <c r="F10" s="4"/>
    </row>
    <row r="11" spans="1:6">
      <c r="A11" s="8" t="s">
        <v>10</v>
      </c>
      <c r="B11" s="34">
        <v>1058971</v>
      </c>
    </row>
    <row r="12" spans="1:6">
      <c r="A12" s="9" t="s">
        <v>136</v>
      </c>
      <c r="B12" s="35">
        <v>125000</v>
      </c>
    </row>
    <row r="13" spans="1:6">
      <c r="A13" s="9" t="s">
        <v>166</v>
      </c>
      <c r="B13" s="35">
        <v>450000</v>
      </c>
      <c r="D13" s="4"/>
    </row>
    <row r="14" spans="1:6">
      <c r="A14" s="9" t="s">
        <v>167</v>
      </c>
      <c r="B14" s="35">
        <v>75000</v>
      </c>
      <c r="D14" s="4"/>
    </row>
    <row r="15" spans="1:6">
      <c r="A15" s="9" t="s">
        <v>11</v>
      </c>
      <c r="B15" s="35">
        <v>75000</v>
      </c>
    </row>
    <row r="16" spans="1:6">
      <c r="A16" s="9" t="s">
        <v>326</v>
      </c>
      <c r="B16" s="35">
        <v>60000</v>
      </c>
    </row>
    <row r="17" spans="1:6" ht="15.75" thickBot="1">
      <c r="A17" s="9" t="s">
        <v>140</v>
      </c>
      <c r="B17" s="35">
        <v>220000</v>
      </c>
    </row>
    <row r="18" spans="1:6" ht="15.75" thickBot="1">
      <c r="A18" s="63" t="s">
        <v>64</v>
      </c>
      <c r="B18" s="5">
        <f>SUM(B4:B17)</f>
        <v>4293971</v>
      </c>
      <c r="D18" s="72"/>
      <c r="F18" s="4"/>
    </row>
    <row r="19" spans="1:6">
      <c r="A19" s="53" t="s">
        <v>142</v>
      </c>
      <c r="F19" s="4"/>
    </row>
    <row r="20" spans="1:6">
      <c r="A20" s="53" t="s">
        <v>168</v>
      </c>
      <c r="D20" s="4"/>
    </row>
    <row r="21" spans="1:6">
      <c r="A21" s="53"/>
      <c r="D21" s="4"/>
    </row>
    <row r="22" spans="1:6">
      <c r="A22" s="53"/>
      <c r="D22" s="4"/>
    </row>
    <row r="24" spans="1:6">
      <c r="C24" s="71"/>
    </row>
    <row r="25" spans="1:6">
      <c r="C25" s="71"/>
    </row>
    <row r="26" spans="1:6">
      <c r="C26" s="72"/>
    </row>
    <row r="27" spans="1:6">
      <c r="C27" s="71"/>
    </row>
    <row r="28" spans="1:6">
      <c r="C28" s="104"/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80"/>
  <sheetViews>
    <sheetView topLeftCell="A61" workbookViewId="0">
      <selection activeCell="E68" sqref="E68"/>
    </sheetView>
  </sheetViews>
  <sheetFormatPr baseColWidth="10" defaultRowHeight="15"/>
  <cols>
    <col min="1" max="1" width="37.5703125" customWidth="1"/>
    <col min="2" max="2" width="15.85546875" style="4" bestFit="1" customWidth="1"/>
    <col min="3" max="3" width="13.5703125" bestFit="1" customWidth="1"/>
  </cols>
  <sheetData>
    <row r="1" spans="1:2" ht="18.75">
      <c r="A1" s="248" t="s">
        <v>312</v>
      </c>
      <c r="B1" s="248"/>
    </row>
    <row r="2" spans="1:2" ht="15.75" thickBot="1"/>
    <row r="3" spans="1:2" ht="18.75">
      <c r="A3" s="246" t="s">
        <v>69</v>
      </c>
      <c r="B3" s="247"/>
    </row>
    <row r="4" spans="1:2">
      <c r="A4" s="61" t="s">
        <v>152</v>
      </c>
      <c r="B4" s="74">
        <v>60000</v>
      </c>
    </row>
    <row r="5" spans="1:2" ht="30" customHeight="1">
      <c r="A5" s="75" t="s">
        <v>153</v>
      </c>
      <c r="B5" s="74">
        <v>138600</v>
      </c>
    </row>
    <row r="6" spans="1:2" ht="30">
      <c r="A6" s="75" t="s">
        <v>154</v>
      </c>
      <c r="B6" s="74">
        <v>20000</v>
      </c>
    </row>
    <row r="7" spans="1:2" ht="30">
      <c r="A7" s="75" t="s">
        <v>155</v>
      </c>
      <c r="B7" s="74">
        <v>36000</v>
      </c>
    </row>
    <row r="8" spans="1:2" ht="30">
      <c r="A8" s="76" t="s">
        <v>313</v>
      </c>
      <c r="B8" s="77">
        <v>158400</v>
      </c>
    </row>
    <row r="9" spans="1:2" ht="60">
      <c r="A9" s="126" t="s">
        <v>314</v>
      </c>
      <c r="B9" s="77">
        <v>45000</v>
      </c>
    </row>
    <row r="10" spans="1:2" ht="30.75" thickBot="1">
      <c r="A10" s="76" t="s">
        <v>156</v>
      </c>
      <c r="B10" s="77">
        <v>215630</v>
      </c>
    </row>
    <row r="11" spans="1:2" ht="15.75" thickBot="1">
      <c r="A11" s="78" t="s">
        <v>62</v>
      </c>
      <c r="B11" s="79">
        <f>SUM(B4:B10)</f>
        <v>673630</v>
      </c>
    </row>
    <row r="12" spans="1:2" ht="15.75" thickBot="1"/>
    <row r="13" spans="1:2" ht="18.75">
      <c r="A13" s="246" t="s">
        <v>78</v>
      </c>
      <c r="B13" s="247"/>
    </row>
    <row r="14" spans="1:2">
      <c r="A14" s="61" t="s">
        <v>152</v>
      </c>
      <c r="B14" s="74">
        <v>60000</v>
      </c>
    </row>
    <row r="15" spans="1:2" ht="30">
      <c r="A15" s="75" t="s">
        <v>153</v>
      </c>
      <c r="B15" s="74">
        <v>113400</v>
      </c>
    </row>
    <row r="16" spans="1:2" ht="30">
      <c r="A16" s="75" t="s">
        <v>154</v>
      </c>
      <c r="B16" s="74">
        <v>20000</v>
      </c>
    </row>
    <row r="17" spans="1:2" ht="30">
      <c r="A17" s="75" t="s">
        <v>155</v>
      </c>
      <c r="B17" s="74">
        <v>36000</v>
      </c>
    </row>
    <row r="18" spans="1:2" ht="30">
      <c r="A18" s="75" t="s">
        <v>156</v>
      </c>
      <c r="B18" s="74">
        <v>28090</v>
      </c>
    </row>
    <row r="19" spans="1:2" ht="30">
      <c r="A19" s="76" t="s">
        <v>313</v>
      </c>
      <c r="B19" s="77">
        <v>129600</v>
      </c>
    </row>
    <row r="20" spans="1:2" ht="60.75" thickBot="1">
      <c r="A20" s="126" t="s">
        <v>314</v>
      </c>
      <c r="B20" s="77">
        <v>45000</v>
      </c>
    </row>
    <row r="21" spans="1:2" ht="15.75" thickBot="1">
      <c r="A21" s="80" t="s">
        <v>62</v>
      </c>
      <c r="B21" s="79">
        <f>SUM(B14:B20)</f>
        <v>432090</v>
      </c>
    </row>
    <row r="22" spans="1:2" ht="15.75" thickBot="1"/>
    <row r="23" spans="1:2" ht="18.75">
      <c r="A23" s="246" t="s">
        <v>68</v>
      </c>
      <c r="B23" s="247"/>
    </row>
    <row r="24" spans="1:2">
      <c r="A24" s="61" t="s">
        <v>152</v>
      </c>
      <c r="B24" s="74">
        <v>60000</v>
      </c>
    </row>
    <row r="25" spans="1:2" ht="30">
      <c r="A25" s="75" t="s">
        <v>153</v>
      </c>
      <c r="B25" s="74">
        <v>126000</v>
      </c>
    </row>
    <row r="26" spans="1:2" ht="30">
      <c r="A26" s="75" t="s">
        <v>154</v>
      </c>
      <c r="B26" s="74">
        <v>20000</v>
      </c>
    </row>
    <row r="27" spans="1:2" ht="30">
      <c r="A27" s="75" t="s">
        <v>155</v>
      </c>
      <c r="B27" s="74">
        <v>36000</v>
      </c>
    </row>
    <row r="28" spans="1:2" ht="30">
      <c r="A28" s="75" t="s">
        <v>156</v>
      </c>
      <c r="B28" s="74">
        <v>56396</v>
      </c>
    </row>
    <row r="29" spans="1:2" ht="30">
      <c r="A29" s="76" t="s">
        <v>313</v>
      </c>
      <c r="B29" s="77">
        <v>144000</v>
      </c>
    </row>
    <row r="30" spans="1:2" ht="60.75" thickBot="1">
      <c r="A30" s="126" t="s">
        <v>314</v>
      </c>
      <c r="B30" s="77">
        <v>45000</v>
      </c>
    </row>
    <row r="31" spans="1:2" ht="15.75" thickBot="1">
      <c r="A31" s="80" t="s">
        <v>62</v>
      </c>
      <c r="B31" s="79">
        <f>SUM(B24:B30)</f>
        <v>487396</v>
      </c>
    </row>
    <row r="32" spans="1:2" ht="15.75" thickBot="1"/>
    <row r="33" spans="1:3" ht="18.75">
      <c r="A33" s="246" t="s">
        <v>70</v>
      </c>
      <c r="B33" s="247"/>
    </row>
    <row r="34" spans="1:3">
      <c r="A34" s="61" t="s">
        <v>152</v>
      </c>
      <c r="B34" s="74">
        <v>60000</v>
      </c>
    </row>
    <row r="35" spans="1:3" ht="30">
      <c r="A35" s="75" t="s">
        <v>153</v>
      </c>
      <c r="B35" s="74">
        <v>157500</v>
      </c>
    </row>
    <row r="36" spans="1:3" ht="30">
      <c r="A36" s="75" t="s">
        <v>154</v>
      </c>
      <c r="B36" s="74">
        <v>20000</v>
      </c>
    </row>
    <row r="37" spans="1:3" ht="30">
      <c r="A37" s="75" t="s">
        <v>155</v>
      </c>
      <c r="B37" s="74">
        <v>36000</v>
      </c>
    </row>
    <row r="38" spans="1:3" ht="30">
      <c r="A38" s="75" t="s">
        <v>156</v>
      </c>
      <c r="B38" s="74">
        <v>236344</v>
      </c>
    </row>
    <row r="39" spans="1:3" ht="30">
      <c r="A39" s="76" t="s">
        <v>313</v>
      </c>
      <c r="B39" s="77">
        <v>180000</v>
      </c>
    </row>
    <row r="40" spans="1:3" ht="60.75" thickBot="1">
      <c r="A40" s="126" t="s">
        <v>314</v>
      </c>
      <c r="B40" s="77">
        <v>45000</v>
      </c>
    </row>
    <row r="41" spans="1:3" ht="15.75" thickBot="1">
      <c r="A41" s="80" t="s">
        <v>62</v>
      </c>
      <c r="B41" s="79">
        <f>SUM(B34:B40)</f>
        <v>734844</v>
      </c>
    </row>
    <row r="42" spans="1:3">
      <c r="A42" s="127"/>
      <c r="B42" s="128"/>
    </row>
    <row r="43" spans="1:3" ht="15.75" thickBot="1">
      <c r="A43" s="245" t="s">
        <v>308</v>
      </c>
      <c r="B43" s="245"/>
      <c r="C43" s="123"/>
    </row>
    <row r="44" spans="1:3">
      <c r="A44" s="129" t="s">
        <v>309</v>
      </c>
      <c r="B44" s="90">
        <v>4500</v>
      </c>
      <c r="C44" s="72"/>
    </row>
    <row r="45" spans="1:3">
      <c r="A45" s="114" t="s">
        <v>310</v>
      </c>
      <c r="B45" s="97">
        <v>11250</v>
      </c>
      <c r="C45" s="72"/>
    </row>
    <row r="46" spans="1:3">
      <c r="A46" s="114" t="s">
        <v>311</v>
      </c>
      <c r="B46" s="97">
        <v>50000</v>
      </c>
      <c r="C46" s="72"/>
    </row>
    <row r="47" spans="1:3">
      <c r="A47" s="114" t="s">
        <v>78</v>
      </c>
      <c r="B47" s="97">
        <v>100000</v>
      </c>
      <c r="C47" s="72"/>
    </row>
    <row r="48" spans="1:3">
      <c r="A48" s="130" t="s">
        <v>68</v>
      </c>
      <c r="B48" s="97">
        <v>100000</v>
      </c>
      <c r="C48" s="72"/>
    </row>
    <row r="49" spans="1:3">
      <c r="A49" s="130" t="s">
        <v>69</v>
      </c>
      <c r="B49" s="97">
        <v>100000</v>
      </c>
      <c r="C49" s="72"/>
    </row>
    <row r="50" spans="1:3" ht="15.75" thickBot="1">
      <c r="A50" s="131" t="s">
        <v>70</v>
      </c>
      <c r="B50" s="124">
        <v>100000</v>
      </c>
      <c r="C50" s="72"/>
    </row>
    <row r="51" spans="1:3" ht="15.75" thickBot="1">
      <c r="A51" s="132" t="s">
        <v>62</v>
      </c>
      <c r="B51" s="125">
        <f>SUM(B44:B50)</f>
        <v>465750</v>
      </c>
      <c r="C51" s="72"/>
    </row>
    <row r="52" spans="1:3">
      <c r="A52" s="127"/>
      <c r="B52" s="128"/>
      <c r="C52" s="71"/>
    </row>
    <row r="53" spans="1:3" ht="15.75" thickBot="1">
      <c r="A53" s="127"/>
      <c r="B53" s="128"/>
    </row>
    <row r="54" spans="1:3" ht="30.75" thickBot="1">
      <c r="A54" s="83" t="s">
        <v>315</v>
      </c>
      <c r="B54" s="85" t="s">
        <v>3</v>
      </c>
    </row>
    <row r="55" spans="1:3" ht="15.75" thickBot="1">
      <c r="A55" s="84" t="s">
        <v>193</v>
      </c>
      <c r="B55" s="86">
        <v>170000</v>
      </c>
    </row>
    <row r="56" spans="1:3" ht="15.75" thickBot="1">
      <c r="A56" s="133"/>
      <c r="B56" s="72"/>
    </row>
    <row r="57" spans="1:3" ht="30.75" thickBot="1">
      <c r="A57" s="83" t="s">
        <v>316</v>
      </c>
      <c r="B57" s="85" t="s">
        <v>3</v>
      </c>
    </row>
    <row r="58" spans="1:3" ht="15.75" thickBot="1">
      <c r="A58" s="84" t="s">
        <v>317</v>
      </c>
      <c r="B58" s="86">
        <v>33000</v>
      </c>
    </row>
    <row r="59" spans="1:3" ht="15.75" thickBot="1"/>
    <row r="60" spans="1:3">
      <c r="A60" s="81" t="s">
        <v>318</v>
      </c>
      <c r="B60" s="82" t="s">
        <v>62</v>
      </c>
    </row>
    <row r="61" spans="1:3" ht="15.75" thickBot="1">
      <c r="A61" s="87" t="s">
        <v>319</v>
      </c>
      <c r="B61" s="74">
        <v>50000</v>
      </c>
    </row>
    <row r="62" spans="1:3" ht="15.75" thickBot="1">
      <c r="A62" s="70" t="s">
        <v>62</v>
      </c>
      <c r="B62" s="69">
        <f>SUM(B61:B61)</f>
        <v>50000</v>
      </c>
    </row>
    <row r="63" spans="1:3" ht="15.75" thickBot="1"/>
    <row r="64" spans="1:3">
      <c r="A64" s="89" t="s">
        <v>157</v>
      </c>
      <c r="B64" s="90">
        <v>523700</v>
      </c>
    </row>
    <row r="65" spans="1:2">
      <c r="A65" s="96" t="s">
        <v>158</v>
      </c>
      <c r="B65" s="97">
        <v>192112</v>
      </c>
    </row>
    <row r="66" spans="1:2" ht="15.75" thickBot="1">
      <c r="A66" s="98" t="s">
        <v>161</v>
      </c>
      <c r="B66" s="88">
        <v>43600</v>
      </c>
    </row>
    <row r="67" spans="1:2" ht="15.75" thickBot="1">
      <c r="A67" s="95" t="s">
        <v>62</v>
      </c>
      <c r="B67" s="5">
        <f>SUM(B64:B66)</f>
        <v>759412</v>
      </c>
    </row>
    <row r="68" spans="1:2" ht="15.75" thickBot="1"/>
    <row r="69" spans="1:2">
      <c r="A69" s="91" t="s">
        <v>159</v>
      </c>
      <c r="B69" s="93">
        <v>333500</v>
      </c>
    </row>
    <row r="70" spans="1:2" ht="30.75" thickBot="1">
      <c r="A70" s="92" t="s">
        <v>160</v>
      </c>
      <c r="B70" s="94">
        <v>90947</v>
      </c>
    </row>
    <row r="71" spans="1:2" ht="15.75" thickBot="1">
      <c r="A71" s="95" t="s">
        <v>62</v>
      </c>
      <c r="B71" s="86">
        <f>SUM(B69:B70)</f>
        <v>424447</v>
      </c>
    </row>
    <row r="72" spans="1:2" ht="15.75" thickBot="1"/>
    <row r="73" spans="1:2" ht="15.75" thickBot="1">
      <c r="A73" s="29" t="s">
        <v>320</v>
      </c>
      <c r="B73" s="5">
        <f>B11+B21+B31+B41+B55+B62+B67+B71+B51+B58</f>
        <v>4230569</v>
      </c>
    </row>
    <row r="76" spans="1:2">
      <c r="A76" s="42" t="s">
        <v>162</v>
      </c>
      <c r="B76" s="99">
        <f>4233971+60000</f>
        <v>4293971</v>
      </c>
    </row>
    <row r="77" spans="1:2">
      <c r="A77" s="42" t="s">
        <v>321</v>
      </c>
      <c r="B77" s="99">
        <f>15000+5000+10000</f>
        <v>30000</v>
      </c>
    </row>
    <row r="78" spans="1:2">
      <c r="A78" s="42" t="s">
        <v>329</v>
      </c>
      <c r="B78" s="73">
        <f>B73</f>
        <v>4230569</v>
      </c>
    </row>
    <row r="79" spans="1:2" ht="15.75" thickBot="1">
      <c r="A79" s="42" t="s">
        <v>163</v>
      </c>
      <c r="B79" s="100">
        <f>(B76+B77)-B78</f>
        <v>93402</v>
      </c>
    </row>
    <row r="80" spans="1:2" ht="15.75" thickTop="1"/>
  </sheetData>
  <mergeCells count="6">
    <mergeCell ref="A43:B43"/>
    <mergeCell ref="A3:B3"/>
    <mergeCell ref="A1:B1"/>
    <mergeCell ref="A13:B13"/>
    <mergeCell ref="A23:B23"/>
    <mergeCell ref="A33:B3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sqref="A1:C29"/>
    </sheetView>
  </sheetViews>
  <sheetFormatPr baseColWidth="10" defaultRowHeight="15"/>
  <cols>
    <col min="1" max="1" width="4.140625" style="39" bestFit="1" customWidth="1"/>
    <col min="2" max="2" width="43.28515625" bestFit="1" customWidth="1"/>
    <col min="3" max="3" width="13.5703125" style="4" bestFit="1" customWidth="1"/>
  </cols>
  <sheetData>
    <row r="1" spans="1:3">
      <c r="A1" s="137" t="s">
        <v>144</v>
      </c>
      <c r="B1" s="138"/>
      <c r="C1" s="139"/>
    </row>
    <row r="2" spans="1:3" ht="15.75" thickBot="1">
      <c r="A2" s="140"/>
      <c r="B2" s="141"/>
      <c r="C2" s="142"/>
    </row>
    <row r="3" spans="1:3" ht="15.75" thickBot="1">
      <c r="A3" s="6" t="s">
        <v>101</v>
      </c>
      <c r="B3" s="14" t="s">
        <v>97</v>
      </c>
      <c r="C3" s="26" t="s">
        <v>3</v>
      </c>
    </row>
    <row r="4" spans="1:3">
      <c r="A4" s="40">
        <v>1</v>
      </c>
      <c r="B4" s="15" t="s">
        <v>9</v>
      </c>
      <c r="C4" s="38">
        <v>20000</v>
      </c>
    </row>
    <row r="5" spans="1:3">
      <c r="A5" s="40">
        <v>2</v>
      </c>
      <c r="B5" s="16" t="s">
        <v>174</v>
      </c>
      <c r="C5" s="34">
        <v>7000</v>
      </c>
    </row>
    <row r="6" spans="1:3">
      <c r="A6" s="40">
        <v>3</v>
      </c>
      <c r="B6" s="16" t="s">
        <v>123</v>
      </c>
      <c r="C6" s="34">
        <v>5000</v>
      </c>
    </row>
    <row r="7" spans="1:3">
      <c r="A7" s="40">
        <v>4</v>
      </c>
      <c r="B7" s="16" t="s">
        <v>175</v>
      </c>
      <c r="C7" s="34">
        <v>15000</v>
      </c>
    </row>
    <row r="8" spans="1:3">
      <c r="A8" s="40">
        <v>5</v>
      </c>
      <c r="B8" s="16" t="s">
        <v>98</v>
      </c>
      <c r="C8" s="34">
        <v>8000</v>
      </c>
    </row>
    <row r="9" spans="1:3">
      <c r="A9" s="40">
        <v>6</v>
      </c>
      <c r="B9" s="16" t="s">
        <v>99</v>
      </c>
      <c r="C9" s="34">
        <v>15000</v>
      </c>
    </row>
    <row r="10" spans="1:3">
      <c r="A10" s="40">
        <v>7</v>
      </c>
      <c r="B10" s="16" t="s">
        <v>100</v>
      </c>
      <c r="C10" s="34">
        <v>7000</v>
      </c>
    </row>
    <row r="11" spans="1:3">
      <c r="A11" s="40">
        <v>8</v>
      </c>
      <c r="B11" s="16" t="s">
        <v>176</v>
      </c>
      <c r="C11" s="34">
        <v>7000</v>
      </c>
    </row>
    <row r="12" spans="1:3">
      <c r="A12" s="40">
        <v>9</v>
      </c>
      <c r="B12" s="16" t="s">
        <v>177</v>
      </c>
      <c r="C12" s="34">
        <v>15000</v>
      </c>
    </row>
    <row r="13" spans="1:3">
      <c r="A13" s="40">
        <v>10</v>
      </c>
      <c r="B13" s="16" t="s">
        <v>102</v>
      </c>
      <c r="C13" s="34">
        <v>10000</v>
      </c>
    </row>
    <row r="14" spans="1:3">
      <c r="A14" s="40">
        <v>11</v>
      </c>
      <c r="B14" s="16" t="s">
        <v>103</v>
      </c>
      <c r="C14" s="34">
        <v>10000</v>
      </c>
    </row>
    <row r="15" spans="1:3">
      <c r="A15" s="40">
        <v>12</v>
      </c>
      <c r="B15" s="16" t="s">
        <v>178</v>
      </c>
      <c r="C15" s="34">
        <v>15000</v>
      </c>
    </row>
    <row r="16" spans="1:3">
      <c r="A16" s="40">
        <v>13</v>
      </c>
      <c r="B16" s="16" t="s">
        <v>104</v>
      </c>
      <c r="C16" s="34">
        <v>7000</v>
      </c>
    </row>
    <row r="17" spans="1:3">
      <c r="A17" s="40">
        <v>14</v>
      </c>
      <c r="B17" s="16" t="s">
        <v>179</v>
      </c>
      <c r="C17" s="34">
        <v>7000</v>
      </c>
    </row>
    <row r="18" spans="1:3">
      <c r="A18" s="40">
        <v>15</v>
      </c>
      <c r="B18" s="16" t="s">
        <v>180</v>
      </c>
      <c r="C18" s="34">
        <v>3000</v>
      </c>
    </row>
    <row r="19" spans="1:3">
      <c r="A19" s="40">
        <v>16</v>
      </c>
      <c r="B19" s="16" t="s">
        <v>181</v>
      </c>
      <c r="C19" s="34">
        <v>5000</v>
      </c>
    </row>
    <row r="20" spans="1:3">
      <c r="A20" s="40">
        <v>17</v>
      </c>
      <c r="B20" s="16" t="s">
        <v>183</v>
      </c>
      <c r="C20" s="34">
        <v>8000</v>
      </c>
    </row>
    <row r="21" spans="1:3">
      <c r="A21" s="40">
        <v>18</v>
      </c>
      <c r="B21" s="16" t="s">
        <v>184</v>
      </c>
      <c r="C21" s="34">
        <v>5000</v>
      </c>
    </row>
    <row r="22" spans="1:3">
      <c r="A22" s="40">
        <v>19</v>
      </c>
      <c r="B22" s="16" t="s">
        <v>185</v>
      </c>
      <c r="C22" s="34">
        <v>5000</v>
      </c>
    </row>
    <row r="23" spans="1:3">
      <c r="A23" s="40">
        <v>20</v>
      </c>
      <c r="B23" s="16" t="s">
        <v>186</v>
      </c>
      <c r="C23" s="34">
        <v>10000</v>
      </c>
    </row>
    <row r="24" spans="1:3">
      <c r="A24" s="40">
        <v>21</v>
      </c>
      <c r="B24" s="16" t="s">
        <v>187</v>
      </c>
      <c r="C24" s="34">
        <v>5000</v>
      </c>
    </row>
    <row r="25" spans="1:3">
      <c r="A25" s="40">
        <v>22</v>
      </c>
      <c r="B25" s="16" t="s">
        <v>188</v>
      </c>
      <c r="C25" s="34">
        <v>10000</v>
      </c>
    </row>
    <row r="26" spans="1:3">
      <c r="A26" s="40">
        <v>23</v>
      </c>
      <c r="B26" s="16" t="s">
        <v>105</v>
      </c>
      <c r="C26" s="34">
        <v>5000</v>
      </c>
    </row>
    <row r="27" spans="1:3">
      <c r="A27" s="40">
        <v>24</v>
      </c>
      <c r="B27" s="16" t="s">
        <v>182</v>
      </c>
      <c r="C27" s="34">
        <v>10000</v>
      </c>
    </row>
    <row r="28" spans="1:3" ht="15.75" thickBot="1">
      <c r="A28" s="40">
        <v>25</v>
      </c>
      <c r="B28" s="17" t="s">
        <v>106</v>
      </c>
      <c r="C28" s="35">
        <v>6000</v>
      </c>
    </row>
    <row r="29" spans="1:3" ht="15.75" thickBot="1">
      <c r="A29" s="143" t="s">
        <v>62</v>
      </c>
      <c r="B29" s="144"/>
      <c r="C29" s="5">
        <f>SUM(C4:C28)</f>
        <v>220000</v>
      </c>
    </row>
  </sheetData>
  <mergeCells count="2">
    <mergeCell ref="A1:C2"/>
    <mergeCell ref="A29:B2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9"/>
  <sheetViews>
    <sheetView workbookViewId="0">
      <selection sqref="A1:F196"/>
    </sheetView>
  </sheetViews>
  <sheetFormatPr baseColWidth="10" defaultRowHeight="15"/>
  <cols>
    <col min="1" max="1" width="7" bestFit="1" customWidth="1"/>
    <col min="2" max="2" width="10.7109375" bestFit="1" customWidth="1"/>
    <col min="3" max="3" width="30.7109375" bestFit="1" customWidth="1"/>
    <col min="4" max="5" width="15.140625" style="4" bestFit="1" customWidth="1"/>
    <col min="6" max="6" width="12.5703125" bestFit="1" customWidth="1"/>
    <col min="8" max="8" width="13.5703125" bestFit="1" customWidth="1"/>
    <col min="11" max="11" width="13.5703125" bestFit="1" customWidth="1"/>
  </cols>
  <sheetData>
    <row r="1" spans="1:6">
      <c r="A1" s="160" t="s">
        <v>143</v>
      </c>
      <c r="B1" s="160"/>
      <c r="C1" s="160"/>
      <c r="D1" s="160"/>
      <c r="E1" s="160"/>
      <c r="F1" s="160"/>
    </row>
    <row r="2" spans="1:6" ht="15.75" thickBot="1"/>
    <row r="3" spans="1:6" s="3" customFormat="1">
      <c r="A3" s="57" t="s">
        <v>75</v>
      </c>
      <c r="B3" s="58" t="s">
        <v>72</v>
      </c>
      <c r="C3" s="58" t="s">
        <v>73</v>
      </c>
      <c r="D3" s="59" t="s">
        <v>0</v>
      </c>
      <c r="E3" s="59" t="s">
        <v>74</v>
      </c>
      <c r="F3" s="109">
        <v>0.06</v>
      </c>
    </row>
    <row r="4" spans="1:6">
      <c r="A4" s="148">
        <v>1</v>
      </c>
      <c r="B4" s="149">
        <v>42664</v>
      </c>
      <c r="C4" s="42"/>
      <c r="D4" s="43"/>
      <c r="E4" s="43"/>
      <c r="F4" s="110"/>
    </row>
    <row r="5" spans="1:6">
      <c r="A5" s="148"/>
      <c r="B5" s="161"/>
      <c r="C5" s="42" t="s">
        <v>76</v>
      </c>
      <c r="D5" s="43">
        <v>29350</v>
      </c>
      <c r="E5" s="43"/>
      <c r="F5" s="110"/>
    </row>
    <row r="6" spans="1:6">
      <c r="A6" s="148"/>
      <c r="B6" s="161"/>
      <c r="C6" s="56">
        <v>0.06</v>
      </c>
      <c r="D6" s="43"/>
      <c r="E6" s="43"/>
      <c r="F6" s="111">
        <v>1761</v>
      </c>
    </row>
    <row r="7" spans="1:6">
      <c r="A7" s="148"/>
      <c r="B7" s="161"/>
      <c r="C7" s="42" t="s">
        <v>68</v>
      </c>
      <c r="D7" s="43"/>
      <c r="E7" s="43">
        <v>3794</v>
      </c>
      <c r="F7" s="110"/>
    </row>
    <row r="8" spans="1:6">
      <c r="A8" s="148"/>
      <c r="B8" s="161"/>
      <c r="C8" s="42" t="s">
        <v>69</v>
      </c>
      <c r="D8" s="43"/>
      <c r="E8" s="43">
        <v>3794</v>
      </c>
      <c r="F8" s="110"/>
    </row>
    <row r="9" spans="1:6">
      <c r="A9" s="148"/>
      <c r="B9" s="161"/>
      <c r="C9" s="42" t="s">
        <v>77</v>
      </c>
      <c r="D9" s="43"/>
      <c r="E9" s="43">
        <v>2940</v>
      </c>
      <c r="F9" s="110"/>
    </row>
    <row r="10" spans="1:6">
      <c r="A10" s="148"/>
      <c r="B10" s="161"/>
      <c r="C10" s="42" t="s">
        <v>86</v>
      </c>
      <c r="D10" s="43"/>
      <c r="E10" s="43">
        <v>1600</v>
      </c>
      <c r="F10" s="110"/>
    </row>
    <row r="11" spans="1:6">
      <c r="A11" s="102"/>
      <c r="B11" s="103"/>
      <c r="C11" s="42"/>
      <c r="D11" s="43"/>
      <c r="E11" s="43"/>
      <c r="F11" s="110"/>
    </row>
    <row r="12" spans="1:6">
      <c r="A12" s="148">
        <v>2</v>
      </c>
      <c r="B12" s="149">
        <v>42665</v>
      </c>
      <c r="C12" s="42" t="s">
        <v>76</v>
      </c>
      <c r="D12" s="43">
        <v>17850</v>
      </c>
      <c r="E12" s="43"/>
      <c r="F12" s="110"/>
    </row>
    <row r="13" spans="1:6">
      <c r="A13" s="148"/>
      <c r="B13" s="149"/>
      <c r="C13" s="56">
        <v>0.06</v>
      </c>
      <c r="D13" s="43"/>
      <c r="E13" s="104"/>
      <c r="F13" s="43">
        <v>1071</v>
      </c>
    </row>
    <row r="14" spans="1:6">
      <c r="A14" s="148"/>
      <c r="B14" s="149"/>
      <c r="C14" s="42" t="s">
        <v>78</v>
      </c>
      <c r="D14" s="43"/>
      <c r="E14" s="115">
        <v>0</v>
      </c>
      <c r="F14" s="42"/>
    </row>
    <row r="15" spans="1:6">
      <c r="A15" s="148"/>
      <c r="B15" s="149"/>
      <c r="C15" s="42" t="s">
        <v>70</v>
      </c>
      <c r="D15" s="43"/>
      <c r="E15" s="115">
        <v>0</v>
      </c>
      <c r="F15" s="42"/>
    </row>
    <row r="16" spans="1:6">
      <c r="A16" s="148"/>
      <c r="B16" s="149"/>
      <c r="C16" s="42" t="s">
        <v>77</v>
      </c>
      <c r="D16" s="43"/>
      <c r="E16" s="115">
        <f>3900+2790</f>
        <v>6690</v>
      </c>
      <c r="F16" s="42"/>
    </row>
    <row r="17" spans="1:6">
      <c r="A17" s="148"/>
      <c r="B17" s="149"/>
      <c r="C17" s="105" t="s">
        <v>86</v>
      </c>
      <c r="D17" s="43"/>
      <c r="E17" s="115">
        <v>1600</v>
      </c>
      <c r="F17" s="43"/>
    </row>
    <row r="18" spans="1:6">
      <c r="A18" s="60"/>
      <c r="B18" s="42"/>
      <c r="C18" s="42"/>
      <c r="D18" s="43"/>
      <c r="E18" s="115"/>
      <c r="F18" s="42"/>
    </row>
    <row r="19" spans="1:6">
      <c r="A19" s="156" t="s">
        <v>79</v>
      </c>
      <c r="B19" s="145">
        <v>42666</v>
      </c>
      <c r="C19" s="42" t="s">
        <v>80</v>
      </c>
      <c r="D19" s="43">
        <v>46065</v>
      </c>
      <c r="E19" s="115"/>
      <c r="F19" s="42"/>
    </row>
    <row r="20" spans="1:6">
      <c r="A20" s="156"/>
      <c r="B20" s="146"/>
      <c r="C20" s="56">
        <v>0.06</v>
      </c>
      <c r="D20" s="43"/>
      <c r="E20" s="104"/>
      <c r="F20" s="43">
        <v>2763</v>
      </c>
    </row>
    <row r="21" spans="1:6">
      <c r="A21" s="156"/>
      <c r="B21" s="146"/>
      <c r="C21" s="42" t="s">
        <v>69</v>
      </c>
      <c r="D21" s="43"/>
      <c r="E21" s="115">
        <v>4050</v>
      </c>
      <c r="F21" s="42"/>
    </row>
    <row r="22" spans="1:6">
      <c r="A22" s="156"/>
      <c r="B22" s="146"/>
      <c r="C22" s="42" t="s">
        <v>70</v>
      </c>
      <c r="D22" s="43"/>
      <c r="E22" s="115">
        <v>4050</v>
      </c>
      <c r="F22" s="42"/>
    </row>
    <row r="23" spans="1:6">
      <c r="A23" s="156"/>
      <c r="B23" s="146"/>
      <c r="C23" s="42" t="s">
        <v>78</v>
      </c>
      <c r="D23" s="43"/>
      <c r="E23" s="115">
        <v>4050</v>
      </c>
      <c r="F23" s="42"/>
    </row>
    <row r="24" spans="1:6">
      <c r="A24" s="156"/>
      <c r="B24" s="146"/>
      <c r="C24" s="42" t="s">
        <v>68</v>
      </c>
      <c r="D24" s="43"/>
      <c r="E24" s="115">
        <v>4050</v>
      </c>
      <c r="F24" s="42"/>
    </row>
    <row r="25" spans="1:6">
      <c r="A25" s="156"/>
      <c r="B25" s="146"/>
      <c r="C25" s="42" t="s">
        <v>81</v>
      </c>
      <c r="D25" s="43"/>
      <c r="E25" s="115">
        <v>3200</v>
      </c>
      <c r="F25" s="42"/>
    </row>
    <row r="26" spans="1:6">
      <c r="A26" s="156"/>
      <c r="B26" s="146"/>
      <c r="C26" s="42" t="s">
        <v>82</v>
      </c>
      <c r="D26" s="43"/>
      <c r="E26" s="115">
        <v>6230</v>
      </c>
      <c r="F26" s="42"/>
    </row>
    <row r="27" spans="1:6">
      <c r="A27" s="156"/>
      <c r="B27" s="146"/>
      <c r="C27" s="42" t="s">
        <v>89</v>
      </c>
      <c r="D27" s="43"/>
      <c r="E27" s="115">
        <v>3520</v>
      </c>
      <c r="F27" s="42"/>
    </row>
    <row r="28" spans="1:6">
      <c r="A28" s="156"/>
      <c r="B28" s="147"/>
      <c r="C28" s="42" t="s">
        <v>84</v>
      </c>
      <c r="D28" s="43"/>
      <c r="E28" s="115">
        <v>3140</v>
      </c>
      <c r="F28" s="42"/>
    </row>
    <row r="29" spans="1:6">
      <c r="A29" s="101"/>
      <c r="B29" s="42"/>
      <c r="C29" s="42"/>
      <c r="D29" s="43"/>
      <c r="E29" s="115"/>
      <c r="F29" s="42"/>
    </row>
    <row r="30" spans="1:6">
      <c r="A30" s="148">
        <v>5</v>
      </c>
      <c r="B30" s="149">
        <v>42671</v>
      </c>
      <c r="C30" s="42" t="s">
        <v>80</v>
      </c>
      <c r="D30" s="43">
        <v>42800</v>
      </c>
      <c r="E30" s="115"/>
      <c r="F30" s="42"/>
    </row>
    <row r="31" spans="1:6">
      <c r="A31" s="148"/>
      <c r="B31" s="149"/>
      <c r="C31" s="106">
        <v>0.06</v>
      </c>
      <c r="D31" s="107"/>
      <c r="E31" s="104"/>
      <c r="F31" s="43">
        <v>2568</v>
      </c>
    </row>
    <row r="32" spans="1:6">
      <c r="A32" s="148"/>
      <c r="B32" s="149"/>
      <c r="C32" s="56" t="s">
        <v>70</v>
      </c>
      <c r="D32" s="43"/>
      <c r="E32" s="115">
        <v>9316</v>
      </c>
      <c r="F32" s="43"/>
    </row>
    <row r="33" spans="1:6">
      <c r="A33" s="148"/>
      <c r="B33" s="149"/>
      <c r="C33" s="56" t="s">
        <v>69</v>
      </c>
      <c r="D33" s="43"/>
      <c r="E33" s="115">
        <v>9316</v>
      </c>
      <c r="F33" s="43"/>
    </row>
    <row r="34" spans="1:6">
      <c r="A34" s="148"/>
      <c r="B34" s="149"/>
      <c r="C34" s="42" t="s">
        <v>85</v>
      </c>
      <c r="D34" s="43"/>
      <c r="E34" s="115">
        <v>3200</v>
      </c>
      <c r="F34" s="43"/>
    </row>
    <row r="35" spans="1:6">
      <c r="A35" s="148"/>
      <c r="B35" s="149"/>
      <c r="C35" s="42" t="s">
        <v>169</v>
      </c>
      <c r="D35" s="43"/>
      <c r="E35" s="115">
        <v>2820</v>
      </c>
      <c r="F35" s="43"/>
    </row>
    <row r="36" spans="1:6">
      <c r="A36" s="148"/>
      <c r="B36" s="149"/>
      <c r="C36" s="42" t="s">
        <v>86</v>
      </c>
      <c r="D36" s="43"/>
      <c r="E36" s="115">
        <v>1600</v>
      </c>
      <c r="F36" s="43"/>
    </row>
    <row r="37" spans="1:6">
      <c r="A37" s="60"/>
      <c r="B37" s="42"/>
      <c r="C37" s="42"/>
      <c r="D37" s="43"/>
      <c r="E37" s="115"/>
      <c r="F37" s="42"/>
    </row>
    <row r="38" spans="1:6">
      <c r="A38" s="148">
        <v>6</v>
      </c>
      <c r="B38" s="149">
        <v>42672</v>
      </c>
      <c r="C38" s="42" t="s">
        <v>80</v>
      </c>
      <c r="D38" s="43">
        <v>13450</v>
      </c>
      <c r="E38" s="115"/>
      <c r="F38" s="42"/>
    </row>
    <row r="39" spans="1:6">
      <c r="A39" s="148"/>
      <c r="B39" s="149"/>
      <c r="C39" s="56">
        <v>0.06</v>
      </c>
      <c r="D39" s="43"/>
      <c r="E39" s="104"/>
      <c r="F39" s="43">
        <v>807</v>
      </c>
    </row>
    <row r="40" spans="1:6">
      <c r="A40" s="148"/>
      <c r="B40" s="149"/>
      <c r="C40" s="42" t="s">
        <v>68</v>
      </c>
      <c r="D40" s="43"/>
      <c r="E40" s="115">
        <v>0</v>
      </c>
      <c r="F40" s="42"/>
    </row>
    <row r="41" spans="1:6">
      <c r="A41" s="148"/>
      <c r="B41" s="149"/>
      <c r="C41" s="42" t="s">
        <v>170</v>
      </c>
      <c r="D41" s="43"/>
      <c r="E41" s="115">
        <v>0</v>
      </c>
      <c r="F41" s="42"/>
    </row>
    <row r="42" spans="1:6">
      <c r="A42" s="148"/>
      <c r="B42" s="149"/>
      <c r="C42" s="42" t="s">
        <v>89</v>
      </c>
      <c r="D42" s="43"/>
      <c r="E42" s="115">
        <v>3580</v>
      </c>
      <c r="F42" s="42"/>
    </row>
    <row r="43" spans="1:6">
      <c r="A43" s="148"/>
      <c r="B43" s="149"/>
      <c r="C43" s="42" t="s">
        <v>83</v>
      </c>
      <c r="D43" s="43"/>
      <c r="E43" s="115">
        <v>2920</v>
      </c>
      <c r="F43" s="42"/>
    </row>
    <row r="44" spans="1:6">
      <c r="A44" s="148"/>
      <c r="B44" s="149"/>
      <c r="C44" s="42" t="s">
        <v>86</v>
      </c>
      <c r="D44" s="43"/>
      <c r="E44" s="115">
        <v>1600</v>
      </c>
      <c r="F44" s="42"/>
    </row>
    <row r="45" spans="1:6">
      <c r="A45" s="61"/>
      <c r="B45" s="42"/>
      <c r="C45" s="42"/>
      <c r="D45" s="43"/>
      <c r="E45" s="115"/>
      <c r="F45" s="42"/>
    </row>
    <row r="46" spans="1:6">
      <c r="A46" s="156" t="s">
        <v>87</v>
      </c>
      <c r="B46" s="149">
        <v>42673</v>
      </c>
      <c r="C46" s="42" t="s">
        <v>80</v>
      </c>
      <c r="D46" s="43">
        <v>47065</v>
      </c>
      <c r="E46" s="115"/>
      <c r="F46" s="42"/>
    </row>
    <row r="47" spans="1:6">
      <c r="A47" s="156"/>
      <c r="B47" s="149"/>
      <c r="C47" s="56">
        <v>0.06</v>
      </c>
      <c r="D47" s="43"/>
      <c r="E47" s="104"/>
      <c r="F47" s="43">
        <v>2823</v>
      </c>
    </row>
    <row r="48" spans="1:6">
      <c r="A48" s="156"/>
      <c r="B48" s="149"/>
      <c r="C48" s="42" t="s">
        <v>70</v>
      </c>
      <c r="D48" s="43"/>
      <c r="E48" s="115">
        <v>4160</v>
      </c>
      <c r="F48" s="42"/>
    </row>
    <row r="49" spans="1:6">
      <c r="A49" s="156"/>
      <c r="B49" s="149"/>
      <c r="C49" s="42" t="s">
        <v>78</v>
      </c>
      <c r="D49" s="43"/>
      <c r="E49" s="115">
        <v>4160</v>
      </c>
      <c r="F49" s="42"/>
    </row>
    <row r="50" spans="1:6">
      <c r="A50" s="156"/>
      <c r="B50" s="149"/>
      <c r="C50" s="42" t="s">
        <v>69</v>
      </c>
      <c r="D50" s="43"/>
      <c r="E50" s="115">
        <v>4160</v>
      </c>
      <c r="F50" s="42"/>
    </row>
    <row r="51" spans="1:6">
      <c r="A51" s="156"/>
      <c r="B51" s="149"/>
      <c r="C51" s="42" t="s">
        <v>68</v>
      </c>
      <c r="D51" s="43"/>
      <c r="E51" s="115">
        <v>4160</v>
      </c>
      <c r="F51" s="42"/>
    </row>
    <row r="52" spans="1:6">
      <c r="A52" s="156"/>
      <c r="B52" s="149"/>
      <c r="C52" s="42" t="s">
        <v>86</v>
      </c>
      <c r="D52" s="43"/>
      <c r="E52" s="115">
        <v>3200</v>
      </c>
      <c r="F52" s="42"/>
    </row>
    <row r="53" spans="1:6">
      <c r="A53" s="156"/>
      <c r="B53" s="149"/>
      <c r="C53" s="42" t="s">
        <v>82</v>
      </c>
      <c r="D53" s="43"/>
      <c r="E53" s="115">
        <v>6230</v>
      </c>
      <c r="F53" s="42"/>
    </row>
    <row r="54" spans="1:6">
      <c r="A54" s="156"/>
      <c r="B54" s="149"/>
      <c r="C54" s="42" t="s">
        <v>83</v>
      </c>
      <c r="D54" s="43"/>
      <c r="E54" s="115">
        <v>2820</v>
      </c>
      <c r="F54" s="42"/>
    </row>
    <row r="55" spans="1:6">
      <c r="A55" s="156"/>
      <c r="B55" s="149"/>
      <c r="C55" s="42" t="s">
        <v>83</v>
      </c>
      <c r="D55" s="43"/>
      <c r="E55" s="115">
        <v>2820</v>
      </c>
      <c r="F55" s="42"/>
    </row>
    <row r="56" spans="1:6">
      <c r="A56" s="61"/>
      <c r="B56" s="42"/>
      <c r="C56" s="42"/>
      <c r="D56" s="43"/>
      <c r="E56" s="115"/>
      <c r="F56" s="42"/>
    </row>
    <row r="57" spans="1:6">
      <c r="A57" s="148">
        <v>9</v>
      </c>
      <c r="B57" s="149">
        <v>42678</v>
      </c>
      <c r="C57" s="42" t="s">
        <v>80</v>
      </c>
      <c r="D57" s="43">
        <v>13600</v>
      </c>
      <c r="E57" s="115"/>
      <c r="F57" s="42"/>
    </row>
    <row r="58" spans="1:6">
      <c r="A58" s="148"/>
      <c r="B58" s="149"/>
      <c r="C58" s="56">
        <v>0.06</v>
      </c>
      <c r="D58" s="43"/>
      <c r="E58" s="104"/>
      <c r="F58" s="43">
        <v>816</v>
      </c>
    </row>
    <row r="59" spans="1:6">
      <c r="A59" s="148"/>
      <c r="B59" s="149"/>
      <c r="C59" s="42" t="s">
        <v>69</v>
      </c>
      <c r="D59" s="43"/>
      <c r="E59" s="115">
        <v>0</v>
      </c>
      <c r="F59" s="42"/>
    </row>
    <row r="60" spans="1:6">
      <c r="A60" s="148"/>
      <c r="B60" s="149"/>
      <c r="C60" s="42" t="s">
        <v>170</v>
      </c>
      <c r="D60" s="43"/>
      <c r="E60" s="115">
        <v>0</v>
      </c>
      <c r="F60" s="42"/>
    </row>
    <row r="61" spans="1:6">
      <c r="A61" s="148"/>
      <c r="B61" s="149"/>
      <c r="C61" s="42" t="s">
        <v>96</v>
      </c>
      <c r="D61" s="43"/>
      <c r="E61" s="115">
        <v>2940</v>
      </c>
      <c r="F61" s="42"/>
    </row>
    <row r="62" spans="1:6">
      <c r="A62" s="148"/>
      <c r="B62" s="149"/>
      <c r="C62" s="42" t="s">
        <v>96</v>
      </c>
      <c r="D62" s="43"/>
      <c r="E62" s="115">
        <v>2940</v>
      </c>
      <c r="F62" s="42"/>
    </row>
    <row r="63" spans="1:6">
      <c r="A63" s="148"/>
      <c r="B63" s="149"/>
      <c r="C63" s="42" t="s">
        <v>86</v>
      </c>
      <c r="D63" s="43"/>
      <c r="E63" s="115">
        <v>1600</v>
      </c>
      <c r="F63" s="42"/>
    </row>
    <row r="64" spans="1:6">
      <c r="A64" s="61"/>
      <c r="B64" s="42"/>
      <c r="C64" s="42"/>
      <c r="D64" s="43"/>
      <c r="E64" s="115"/>
      <c r="F64" s="42"/>
    </row>
    <row r="65" spans="1:6">
      <c r="A65" s="148">
        <v>10</v>
      </c>
      <c r="B65" s="149">
        <v>42679</v>
      </c>
      <c r="C65" s="42" t="s">
        <v>88</v>
      </c>
      <c r="D65" s="43">
        <v>20160</v>
      </c>
      <c r="E65" s="115"/>
      <c r="F65" s="42"/>
    </row>
    <row r="66" spans="1:6">
      <c r="A66" s="148"/>
      <c r="B66" s="149"/>
      <c r="C66" s="56">
        <v>0.06</v>
      </c>
      <c r="D66" s="43"/>
      <c r="E66" s="104"/>
      <c r="F66" s="43">
        <v>1209</v>
      </c>
    </row>
    <row r="67" spans="1:6">
      <c r="A67" s="148"/>
      <c r="B67" s="149"/>
      <c r="C67" s="42" t="s">
        <v>70</v>
      </c>
      <c r="D67" s="43"/>
      <c r="E67" s="115">
        <v>0</v>
      </c>
      <c r="F67" s="42"/>
    </row>
    <row r="68" spans="1:6">
      <c r="A68" s="148"/>
      <c r="B68" s="149"/>
      <c r="C68" s="42" t="s">
        <v>68</v>
      </c>
      <c r="D68" s="43"/>
      <c r="E68" s="115">
        <v>0</v>
      </c>
      <c r="F68" s="42"/>
    </row>
    <row r="69" spans="1:6">
      <c r="A69" s="148"/>
      <c r="B69" s="149"/>
      <c r="C69" s="42" t="s">
        <v>82</v>
      </c>
      <c r="D69" s="43"/>
      <c r="E69" s="115">
        <v>3700</v>
      </c>
      <c r="F69" s="42"/>
    </row>
    <row r="70" spans="1:6">
      <c r="A70" s="148"/>
      <c r="B70" s="149"/>
      <c r="C70" s="42" t="s">
        <v>83</v>
      </c>
      <c r="D70" s="43"/>
      <c r="E70" s="115">
        <v>2940</v>
      </c>
      <c r="F70" s="42"/>
    </row>
    <row r="71" spans="1:6">
      <c r="A71" s="148"/>
      <c r="B71" s="149"/>
      <c r="C71" s="42" t="s">
        <v>86</v>
      </c>
      <c r="D71" s="43"/>
      <c r="E71" s="115">
        <v>1600</v>
      </c>
      <c r="F71" s="42"/>
    </row>
    <row r="72" spans="1:6">
      <c r="A72" s="61"/>
      <c r="B72" s="42"/>
      <c r="C72" s="42"/>
      <c r="D72" s="43"/>
      <c r="E72" s="115"/>
      <c r="F72" s="42"/>
    </row>
    <row r="73" spans="1:6">
      <c r="A73" s="156" t="s">
        <v>90</v>
      </c>
      <c r="B73" s="149">
        <v>42680</v>
      </c>
      <c r="C73" s="42" t="s">
        <v>80</v>
      </c>
      <c r="D73" s="43">
        <v>73900</v>
      </c>
      <c r="E73" s="43"/>
      <c r="F73" s="110"/>
    </row>
    <row r="74" spans="1:6">
      <c r="A74" s="148"/>
      <c r="B74" s="149"/>
      <c r="C74" s="56">
        <v>0.06</v>
      </c>
      <c r="D74" s="43"/>
      <c r="E74" s="104"/>
      <c r="F74" s="43">
        <v>4434</v>
      </c>
    </row>
    <row r="75" spans="1:6">
      <c r="A75" s="148"/>
      <c r="B75" s="149"/>
      <c r="C75" s="42" t="s">
        <v>70</v>
      </c>
      <c r="D75" s="43"/>
      <c r="E75" s="43">
        <v>10466</v>
      </c>
      <c r="F75" s="110"/>
    </row>
    <row r="76" spans="1:6">
      <c r="A76" s="148"/>
      <c r="B76" s="149"/>
      <c r="C76" s="42" t="s">
        <v>78</v>
      </c>
      <c r="D76" s="43"/>
      <c r="E76" s="43">
        <v>10466</v>
      </c>
      <c r="F76" s="110"/>
    </row>
    <row r="77" spans="1:6">
      <c r="A77" s="148"/>
      <c r="B77" s="149"/>
      <c r="C77" s="42" t="s">
        <v>69</v>
      </c>
      <c r="D77" s="43"/>
      <c r="E77" s="43">
        <v>10466</v>
      </c>
      <c r="F77" s="110"/>
    </row>
    <row r="78" spans="1:6">
      <c r="A78" s="148"/>
      <c r="B78" s="149"/>
      <c r="C78" s="42" t="s">
        <v>68</v>
      </c>
      <c r="D78" s="43"/>
      <c r="E78" s="43">
        <v>10466</v>
      </c>
      <c r="F78" s="110"/>
    </row>
    <row r="79" spans="1:6">
      <c r="A79" s="148"/>
      <c r="B79" s="149"/>
      <c r="C79" s="42" t="s">
        <v>82</v>
      </c>
      <c r="D79" s="43"/>
      <c r="E79" s="43">
        <v>6410</v>
      </c>
      <c r="F79" s="110"/>
    </row>
    <row r="80" spans="1:6">
      <c r="A80" s="148"/>
      <c r="B80" s="149"/>
      <c r="C80" s="42" t="s">
        <v>83</v>
      </c>
      <c r="D80" s="43"/>
      <c r="E80" s="43">
        <v>3120</v>
      </c>
      <c r="F80" s="110"/>
    </row>
    <row r="81" spans="1:6">
      <c r="A81" s="148"/>
      <c r="B81" s="149"/>
      <c r="C81" s="42" t="s">
        <v>83</v>
      </c>
      <c r="D81" s="43"/>
      <c r="E81" s="43">
        <v>3120</v>
      </c>
      <c r="F81" s="110"/>
    </row>
    <row r="82" spans="1:6">
      <c r="A82" s="148"/>
      <c r="B82" s="149"/>
      <c r="C82" s="42" t="s">
        <v>81</v>
      </c>
      <c r="D82" s="43"/>
      <c r="E82" s="43">
        <v>3200</v>
      </c>
      <c r="F82" s="110"/>
    </row>
    <row r="83" spans="1:6">
      <c r="A83" s="61"/>
      <c r="B83" s="42"/>
      <c r="C83" s="42"/>
      <c r="D83" s="43"/>
      <c r="E83" s="43"/>
      <c r="F83" s="110"/>
    </row>
    <row r="84" spans="1:6">
      <c r="A84" s="148">
        <v>13</v>
      </c>
      <c r="B84" s="149">
        <v>42685</v>
      </c>
      <c r="C84" s="42" t="s">
        <v>91</v>
      </c>
      <c r="D84" s="43">
        <v>5895</v>
      </c>
      <c r="E84" s="43"/>
      <c r="F84" s="110"/>
    </row>
    <row r="85" spans="1:6">
      <c r="A85" s="148"/>
      <c r="B85" s="149"/>
      <c r="C85" s="56">
        <v>0.06</v>
      </c>
      <c r="D85" s="43"/>
      <c r="E85" s="104"/>
      <c r="F85" s="43">
        <v>353</v>
      </c>
    </row>
    <row r="86" spans="1:6">
      <c r="A86" s="148"/>
      <c r="B86" s="149"/>
      <c r="C86" s="42" t="s">
        <v>67</v>
      </c>
      <c r="D86" s="43"/>
      <c r="E86" s="43">
        <v>0</v>
      </c>
      <c r="F86" s="110"/>
    </row>
    <row r="87" spans="1:6">
      <c r="A87" s="148"/>
      <c r="B87" s="149"/>
      <c r="C87" s="42" t="s">
        <v>70</v>
      </c>
      <c r="D87" s="43"/>
      <c r="E87" s="43">
        <v>0</v>
      </c>
      <c r="F87" s="110"/>
    </row>
    <row r="88" spans="1:6">
      <c r="A88" s="148"/>
      <c r="B88" s="149"/>
      <c r="C88" s="42" t="s">
        <v>89</v>
      </c>
      <c r="D88" s="43"/>
      <c r="E88" s="43">
        <v>3220</v>
      </c>
      <c r="F88" s="110"/>
    </row>
    <row r="89" spans="1:6">
      <c r="A89" s="148"/>
      <c r="B89" s="149"/>
      <c r="C89" s="42" t="s">
        <v>83</v>
      </c>
      <c r="D89" s="43"/>
      <c r="E89" s="43">
        <v>2940</v>
      </c>
      <c r="F89" s="110"/>
    </row>
    <row r="90" spans="1:6">
      <c r="A90" s="148"/>
      <c r="B90" s="149"/>
      <c r="C90" s="42" t="s">
        <v>86</v>
      </c>
      <c r="D90" s="43"/>
      <c r="E90" s="43">
        <v>0</v>
      </c>
      <c r="F90" s="110"/>
    </row>
    <row r="91" spans="1:6">
      <c r="A91" s="61"/>
      <c r="B91" s="42"/>
      <c r="C91" s="42"/>
      <c r="D91" s="43"/>
      <c r="E91" s="43"/>
      <c r="F91" s="110"/>
    </row>
    <row r="92" spans="1:6">
      <c r="A92" s="148">
        <v>14</v>
      </c>
      <c r="B92" s="149">
        <v>42686</v>
      </c>
      <c r="C92" s="42" t="s">
        <v>80</v>
      </c>
      <c r="D92" s="43">
        <v>20300</v>
      </c>
      <c r="E92" s="43"/>
      <c r="F92" s="110"/>
    </row>
    <row r="93" spans="1:6">
      <c r="A93" s="148"/>
      <c r="B93" s="149"/>
      <c r="C93" s="56">
        <v>0.06</v>
      </c>
      <c r="D93" s="43"/>
      <c r="E93" s="104"/>
      <c r="F93" s="43">
        <v>1218</v>
      </c>
    </row>
    <row r="94" spans="1:6">
      <c r="A94" s="148"/>
      <c r="B94" s="149"/>
      <c r="C94" s="42" t="s">
        <v>68</v>
      </c>
      <c r="D94" s="43"/>
      <c r="E94" s="43">
        <v>0</v>
      </c>
      <c r="F94" s="110"/>
    </row>
    <row r="95" spans="1:6">
      <c r="A95" s="148"/>
      <c r="B95" s="149"/>
      <c r="C95" s="42" t="s">
        <v>69</v>
      </c>
      <c r="D95" s="43"/>
      <c r="E95" s="43">
        <v>0</v>
      </c>
      <c r="F95" s="110"/>
    </row>
    <row r="96" spans="1:6">
      <c r="A96" s="148"/>
      <c r="B96" s="149"/>
      <c r="C96" s="42" t="s">
        <v>82</v>
      </c>
      <c r="D96" s="43"/>
      <c r="E96" s="43">
        <v>3900</v>
      </c>
      <c r="F96" s="110"/>
    </row>
    <row r="97" spans="1:6">
      <c r="A97" s="148"/>
      <c r="B97" s="149"/>
      <c r="C97" s="42" t="s">
        <v>83</v>
      </c>
      <c r="D97" s="43"/>
      <c r="E97" s="43">
        <v>3140</v>
      </c>
      <c r="F97" s="110"/>
    </row>
    <row r="98" spans="1:6">
      <c r="A98" s="148"/>
      <c r="B98" s="149"/>
      <c r="C98" s="42" t="s">
        <v>86</v>
      </c>
      <c r="D98" s="43"/>
      <c r="E98" s="43">
        <v>1600</v>
      </c>
      <c r="F98" s="110"/>
    </row>
    <row r="99" spans="1:6">
      <c r="A99" s="61"/>
      <c r="B99" s="42"/>
      <c r="C99" s="42"/>
      <c r="D99" s="43"/>
      <c r="E99" s="43"/>
      <c r="F99" s="110"/>
    </row>
    <row r="100" spans="1:6">
      <c r="A100" s="153" t="s">
        <v>92</v>
      </c>
      <c r="B100" s="145">
        <v>42687</v>
      </c>
      <c r="C100" s="42" t="s">
        <v>80</v>
      </c>
      <c r="D100" s="43">
        <v>69326</v>
      </c>
      <c r="E100" s="43"/>
      <c r="F100" s="110"/>
    </row>
    <row r="101" spans="1:6">
      <c r="A101" s="154"/>
      <c r="B101" s="146"/>
      <c r="C101" s="56">
        <v>0.06</v>
      </c>
      <c r="D101" s="43"/>
      <c r="E101" s="104"/>
      <c r="F101" s="43">
        <v>4167</v>
      </c>
    </row>
    <row r="102" spans="1:6">
      <c r="A102" s="154"/>
      <c r="B102" s="146"/>
      <c r="C102" s="42" t="s">
        <v>68</v>
      </c>
      <c r="D102" s="43"/>
      <c r="E102" s="43">
        <v>9414</v>
      </c>
      <c r="F102" s="110"/>
    </row>
    <row r="103" spans="1:6">
      <c r="A103" s="154"/>
      <c r="B103" s="146"/>
      <c r="C103" s="42" t="s">
        <v>78</v>
      </c>
      <c r="D103" s="43"/>
      <c r="E103" s="43">
        <v>9414</v>
      </c>
      <c r="F103" s="110"/>
    </row>
    <row r="104" spans="1:6">
      <c r="A104" s="154"/>
      <c r="B104" s="146"/>
      <c r="C104" s="42" t="s">
        <v>69</v>
      </c>
      <c r="D104" s="43"/>
      <c r="E104" s="43">
        <v>9414</v>
      </c>
      <c r="F104" s="110"/>
    </row>
    <row r="105" spans="1:6">
      <c r="A105" s="154"/>
      <c r="B105" s="146"/>
      <c r="C105" s="42" t="s">
        <v>70</v>
      </c>
      <c r="D105" s="43"/>
      <c r="E105" s="43">
        <v>9414</v>
      </c>
      <c r="F105" s="110"/>
    </row>
    <row r="106" spans="1:6">
      <c r="A106" s="154"/>
      <c r="B106" s="146"/>
      <c r="C106" s="42" t="s">
        <v>82</v>
      </c>
      <c r="D106" s="43"/>
      <c r="E106" s="43">
        <v>6230</v>
      </c>
      <c r="F106" s="110"/>
    </row>
    <row r="107" spans="1:6">
      <c r="A107" s="154"/>
      <c r="B107" s="146"/>
      <c r="C107" s="42" t="s">
        <v>83</v>
      </c>
      <c r="D107" s="43"/>
      <c r="E107" s="43">
        <v>2940</v>
      </c>
      <c r="F107" s="110"/>
    </row>
    <row r="108" spans="1:6">
      <c r="A108" s="154"/>
      <c r="B108" s="146"/>
      <c r="C108" s="42" t="s">
        <v>83</v>
      </c>
      <c r="D108" s="43"/>
      <c r="E108" s="43">
        <v>3120</v>
      </c>
      <c r="F108" s="110"/>
    </row>
    <row r="109" spans="1:6">
      <c r="A109" s="154"/>
      <c r="B109" s="146"/>
      <c r="C109" s="42" t="s">
        <v>86</v>
      </c>
      <c r="D109" s="43"/>
      <c r="E109" s="43">
        <v>3200</v>
      </c>
      <c r="F109" s="110"/>
    </row>
    <row r="110" spans="1:6">
      <c r="A110" s="155"/>
      <c r="B110" s="147"/>
      <c r="C110" s="42"/>
      <c r="D110" s="43"/>
      <c r="E110" s="43"/>
      <c r="F110" s="110"/>
    </row>
    <row r="111" spans="1:6">
      <c r="A111" s="148">
        <v>17</v>
      </c>
      <c r="B111" s="149">
        <v>42692</v>
      </c>
      <c r="C111" s="42" t="s">
        <v>80</v>
      </c>
      <c r="D111" s="43">
        <v>9800</v>
      </c>
      <c r="E111" s="43"/>
      <c r="F111" s="110"/>
    </row>
    <row r="112" spans="1:6">
      <c r="A112" s="148"/>
      <c r="B112" s="149"/>
      <c r="C112" s="56">
        <v>0.06</v>
      </c>
      <c r="D112" s="43"/>
      <c r="E112" s="104"/>
      <c r="F112" s="43">
        <v>588</v>
      </c>
    </row>
    <row r="113" spans="1:6">
      <c r="A113" s="148"/>
      <c r="B113" s="149"/>
      <c r="C113" s="42" t="s">
        <v>70</v>
      </c>
      <c r="D113" s="43"/>
      <c r="E113" s="43">
        <v>0</v>
      </c>
      <c r="F113" s="110"/>
    </row>
    <row r="114" spans="1:6">
      <c r="A114" s="148"/>
      <c r="B114" s="149"/>
      <c r="C114" s="42" t="s">
        <v>68</v>
      </c>
      <c r="D114" s="43"/>
      <c r="E114" s="43">
        <v>0</v>
      </c>
      <c r="F114" s="110"/>
    </row>
    <row r="115" spans="1:6">
      <c r="A115" s="148"/>
      <c r="B115" s="149"/>
      <c r="C115" s="42" t="s">
        <v>171</v>
      </c>
      <c r="D115" s="43"/>
      <c r="E115" s="43">
        <v>3900</v>
      </c>
      <c r="F115" s="110"/>
    </row>
    <row r="116" spans="1:6">
      <c r="A116" s="148"/>
      <c r="B116" s="149"/>
      <c r="C116" s="42" t="s">
        <v>172</v>
      </c>
      <c r="D116" s="43"/>
      <c r="E116" s="43">
        <v>3520</v>
      </c>
      <c r="F116" s="110"/>
    </row>
    <row r="117" spans="1:6">
      <c r="A117" s="148"/>
      <c r="B117" s="149"/>
      <c r="C117" s="42" t="s">
        <v>86</v>
      </c>
      <c r="D117" s="43"/>
      <c r="E117" s="43">
        <v>1600</v>
      </c>
      <c r="F117" s="110"/>
    </row>
    <row r="118" spans="1:6">
      <c r="A118" s="61"/>
      <c r="B118" s="42"/>
      <c r="C118" s="42"/>
      <c r="D118" s="43"/>
      <c r="E118" s="73"/>
      <c r="F118" s="110"/>
    </row>
    <row r="119" spans="1:6">
      <c r="A119" s="150" t="s">
        <v>93</v>
      </c>
      <c r="B119" s="151"/>
      <c r="C119" s="151"/>
      <c r="D119" s="151"/>
      <c r="E119" s="151"/>
      <c r="F119" s="152"/>
    </row>
    <row r="120" spans="1:6">
      <c r="A120" s="148">
        <v>1</v>
      </c>
      <c r="B120" s="149">
        <v>42694</v>
      </c>
      <c r="C120" s="42" t="s">
        <v>80</v>
      </c>
      <c r="D120" s="43">
        <v>43875</v>
      </c>
      <c r="E120" s="43"/>
      <c r="F120" s="110"/>
    </row>
    <row r="121" spans="1:6">
      <c r="A121" s="148"/>
      <c r="B121" s="149"/>
      <c r="C121" s="56">
        <v>0.06</v>
      </c>
      <c r="D121" s="43"/>
      <c r="E121" s="104"/>
      <c r="F121" s="43">
        <v>2632</v>
      </c>
    </row>
    <row r="122" spans="1:6">
      <c r="A122" s="148"/>
      <c r="B122" s="149"/>
      <c r="C122" s="42" t="s">
        <v>68</v>
      </c>
      <c r="D122" s="43"/>
      <c r="E122" s="43">
        <v>9606</v>
      </c>
      <c r="F122" s="110"/>
    </row>
    <row r="123" spans="1:6">
      <c r="A123" s="148"/>
      <c r="B123" s="149"/>
      <c r="C123" s="42" t="s">
        <v>70</v>
      </c>
      <c r="D123" s="43"/>
      <c r="E123" s="43">
        <v>9606</v>
      </c>
      <c r="F123" s="110"/>
    </row>
    <row r="124" spans="1:6">
      <c r="A124" s="148"/>
      <c r="B124" s="149"/>
      <c r="C124" s="42" t="s">
        <v>82</v>
      </c>
      <c r="D124" s="43"/>
      <c r="E124" s="43">
        <v>3953</v>
      </c>
      <c r="F124" s="110"/>
    </row>
    <row r="125" spans="1:6">
      <c r="A125" s="148"/>
      <c r="B125" s="149"/>
      <c r="C125" s="42" t="s">
        <v>83</v>
      </c>
      <c r="D125" s="43"/>
      <c r="E125" s="43">
        <v>3117</v>
      </c>
      <c r="F125" s="110"/>
    </row>
    <row r="126" spans="1:6">
      <c r="A126" s="148"/>
      <c r="B126" s="149"/>
      <c r="C126" s="42" t="s">
        <v>86</v>
      </c>
      <c r="D126" s="43"/>
      <c r="E126" s="43">
        <v>2000</v>
      </c>
      <c r="F126" s="110"/>
    </row>
    <row r="127" spans="1:6">
      <c r="A127" s="61"/>
      <c r="B127" s="42"/>
      <c r="C127" s="42"/>
      <c r="D127" s="43"/>
      <c r="E127" s="43"/>
      <c r="F127" s="110"/>
    </row>
    <row r="128" spans="1:6">
      <c r="A128" s="148">
        <v>2</v>
      </c>
      <c r="B128" s="149">
        <v>42698</v>
      </c>
      <c r="C128" s="42" t="s">
        <v>80</v>
      </c>
      <c r="D128" s="43">
        <v>17490</v>
      </c>
      <c r="E128" s="43"/>
      <c r="F128" s="110"/>
    </row>
    <row r="129" spans="1:6">
      <c r="A129" s="148"/>
      <c r="B129" s="149"/>
      <c r="C129" s="56">
        <v>0.06</v>
      </c>
      <c r="D129" s="43"/>
      <c r="E129" s="104"/>
      <c r="F129" s="43">
        <v>1049</v>
      </c>
    </row>
    <row r="130" spans="1:6">
      <c r="A130" s="148"/>
      <c r="B130" s="149"/>
      <c r="C130" s="42" t="s">
        <v>68</v>
      </c>
      <c r="D130" s="43"/>
      <c r="E130" s="115">
        <v>0</v>
      </c>
      <c r="F130" s="42"/>
    </row>
    <row r="131" spans="1:6">
      <c r="A131" s="148"/>
      <c r="B131" s="149"/>
      <c r="C131" s="42" t="s">
        <v>70</v>
      </c>
      <c r="D131" s="43"/>
      <c r="E131" s="115">
        <v>0</v>
      </c>
      <c r="F131" s="42"/>
    </row>
    <row r="132" spans="1:6">
      <c r="A132" s="148"/>
      <c r="B132" s="149"/>
      <c r="C132" s="42" t="s">
        <v>96</v>
      </c>
      <c r="D132" s="43"/>
      <c r="E132" s="115">
        <v>3117</v>
      </c>
      <c r="F132" s="42"/>
    </row>
    <row r="133" spans="1:6">
      <c r="A133" s="148"/>
      <c r="B133" s="149"/>
      <c r="C133" s="42" t="s">
        <v>96</v>
      </c>
      <c r="D133" s="43"/>
      <c r="E133" s="115">
        <v>3117</v>
      </c>
      <c r="F133" s="42"/>
    </row>
    <row r="134" spans="1:6">
      <c r="A134" s="148"/>
      <c r="B134" s="149"/>
      <c r="C134" s="42" t="s">
        <v>86</v>
      </c>
      <c r="D134" s="43"/>
      <c r="E134" s="115">
        <v>2000</v>
      </c>
      <c r="F134" s="42"/>
    </row>
    <row r="135" spans="1:6">
      <c r="A135" s="150"/>
      <c r="B135" s="151"/>
      <c r="C135" s="151"/>
      <c r="D135" s="151"/>
      <c r="E135" s="151"/>
      <c r="F135" s="152"/>
    </row>
    <row r="136" spans="1:6">
      <c r="A136" s="148">
        <v>3</v>
      </c>
      <c r="B136" s="149">
        <v>42700</v>
      </c>
      <c r="C136" s="42" t="s">
        <v>80</v>
      </c>
      <c r="D136" s="43">
        <v>45020</v>
      </c>
      <c r="E136" s="43"/>
      <c r="F136" s="110"/>
    </row>
    <row r="137" spans="1:6">
      <c r="A137" s="148"/>
      <c r="B137" s="149"/>
      <c r="C137" s="56">
        <v>0.06</v>
      </c>
      <c r="D137" s="43"/>
      <c r="E137" s="104"/>
      <c r="F137" s="43">
        <v>2701</v>
      </c>
    </row>
    <row r="138" spans="1:6">
      <c r="A138" s="148"/>
      <c r="B138" s="149"/>
      <c r="C138" s="42" t="s">
        <v>68</v>
      </c>
      <c r="D138" s="43"/>
      <c r="E138" s="43">
        <v>9444</v>
      </c>
      <c r="F138" s="110"/>
    </row>
    <row r="139" spans="1:6">
      <c r="A139" s="148"/>
      <c r="B139" s="149"/>
      <c r="C139" s="42" t="s">
        <v>70</v>
      </c>
      <c r="D139" s="43"/>
      <c r="E139" s="43">
        <v>9444</v>
      </c>
      <c r="F139" s="110"/>
    </row>
    <row r="140" spans="1:6">
      <c r="A140" s="148"/>
      <c r="B140" s="149"/>
      <c r="C140" s="42" t="s">
        <v>82</v>
      </c>
      <c r="D140" s="43"/>
      <c r="E140" s="43">
        <v>3953</v>
      </c>
      <c r="F140" s="110"/>
    </row>
    <row r="141" spans="1:6">
      <c r="A141" s="148"/>
      <c r="B141" s="149"/>
      <c r="C141" s="42" t="s">
        <v>83</v>
      </c>
      <c r="D141" s="43"/>
      <c r="E141" s="43">
        <v>3117</v>
      </c>
      <c r="F141" s="110"/>
    </row>
    <row r="142" spans="1:6">
      <c r="A142" s="148"/>
      <c r="B142" s="149"/>
      <c r="C142" s="42" t="s">
        <v>86</v>
      </c>
      <c r="D142" s="43"/>
      <c r="E142" s="43">
        <v>2000</v>
      </c>
      <c r="F142" s="110"/>
    </row>
    <row r="143" spans="1:6">
      <c r="A143" s="150"/>
      <c r="B143" s="151"/>
      <c r="C143" s="151"/>
      <c r="D143" s="151"/>
      <c r="E143" s="151"/>
      <c r="F143" s="152"/>
    </row>
    <row r="144" spans="1:6">
      <c r="A144" s="148">
        <v>4</v>
      </c>
      <c r="B144" s="149">
        <v>42701</v>
      </c>
      <c r="C144" s="42" t="s">
        <v>80</v>
      </c>
      <c r="D144" s="43">
        <v>35725</v>
      </c>
      <c r="E144" s="43"/>
      <c r="F144" s="110"/>
    </row>
    <row r="145" spans="1:6">
      <c r="A145" s="148"/>
      <c r="B145" s="149"/>
      <c r="C145" s="56">
        <v>0.06</v>
      </c>
      <c r="D145" s="43"/>
      <c r="E145" s="104"/>
      <c r="F145" s="43">
        <v>2128</v>
      </c>
    </row>
    <row r="146" spans="1:6">
      <c r="A146" s="148"/>
      <c r="B146" s="149"/>
      <c r="C146" s="42" t="s">
        <v>68</v>
      </c>
      <c r="D146" s="43"/>
      <c r="E146" s="43">
        <v>5458</v>
      </c>
      <c r="F146" s="110"/>
    </row>
    <row r="147" spans="1:6">
      <c r="A147" s="148"/>
      <c r="B147" s="149"/>
      <c r="C147" s="42" t="s">
        <v>70</v>
      </c>
      <c r="D147" s="43"/>
      <c r="E147" s="43">
        <v>5458</v>
      </c>
      <c r="F147" s="110"/>
    </row>
    <row r="148" spans="1:6">
      <c r="A148" s="148"/>
      <c r="B148" s="149"/>
      <c r="C148" s="42" t="s">
        <v>82</v>
      </c>
      <c r="D148" s="43"/>
      <c r="E148" s="43">
        <v>3953</v>
      </c>
      <c r="F148" s="110"/>
    </row>
    <row r="149" spans="1:6">
      <c r="A149" s="148"/>
      <c r="B149" s="149"/>
      <c r="C149" s="42" t="s">
        <v>82</v>
      </c>
      <c r="D149" s="43"/>
      <c r="E149" s="43">
        <v>3953</v>
      </c>
      <c r="F149" s="110"/>
    </row>
    <row r="150" spans="1:6">
      <c r="A150" s="148"/>
      <c r="B150" s="149"/>
      <c r="C150" s="42" t="s">
        <v>86</v>
      </c>
      <c r="D150" s="43"/>
      <c r="E150" s="43">
        <v>2000</v>
      </c>
      <c r="F150" s="110"/>
    </row>
    <row r="151" spans="1:6">
      <c r="A151" s="157" t="s">
        <v>94</v>
      </c>
      <c r="B151" s="158"/>
      <c r="C151" s="158"/>
      <c r="D151" s="158"/>
      <c r="E151" s="158"/>
      <c r="F151" s="159"/>
    </row>
    <row r="152" spans="1:6">
      <c r="A152" s="148">
        <v>1</v>
      </c>
      <c r="B152" s="149">
        <v>42705</v>
      </c>
      <c r="C152" s="42" t="s">
        <v>80</v>
      </c>
      <c r="D152" s="43">
        <v>89500</v>
      </c>
      <c r="E152" s="43"/>
      <c r="F152" s="110"/>
    </row>
    <row r="153" spans="1:6">
      <c r="A153" s="148"/>
      <c r="B153" s="149"/>
      <c r="C153" s="56">
        <v>0.06</v>
      </c>
      <c r="D153" s="43"/>
      <c r="E153" s="104"/>
      <c r="F153" s="43">
        <v>5370</v>
      </c>
    </row>
    <row r="154" spans="1:6">
      <c r="A154" s="148"/>
      <c r="B154" s="149"/>
      <c r="C154" s="42" t="s">
        <v>70</v>
      </c>
      <c r="D154" s="43"/>
      <c r="E154" s="43">
        <v>29315</v>
      </c>
      <c r="F154" s="110"/>
    </row>
    <row r="155" spans="1:6">
      <c r="A155" s="148"/>
      <c r="B155" s="149"/>
      <c r="C155" s="42" t="s">
        <v>69</v>
      </c>
      <c r="D155" s="43"/>
      <c r="E155" s="43">
        <v>29315</v>
      </c>
      <c r="F155" s="110"/>
    </row>
    <row r="156" spans="1:6">
      <c r="A156" s="148"/>
      <c r="B156" s="149"/>
      <c r="C156" s="42" t="s">
        <v>173</v>
      </c>
      <c r="D156" s="43"/>
      <c r="E156" s="43">
        <v>4133</v>
      </c>
      <c r="F156" s="110"/>
    </row>
    <row r="157" spans="1:6">
      <c r="A157" s="148"/>
      <c r="B157" s="149"/>
      <c r="C157" s="42" t="s">
        <v>173</v>
      </c>
      <c r="D157" s="43"/>
      <c r="E157" s="43">
        <v>3953</v>
      </c>
      <c r="F157" s="110"/>
    </row>
    <row r="158" spans="1:6">
      <c r="A158" s="148"/>
      <c r="B158" s="149"/>
      <c r="C158" s="42" t="s">
        <v>83</v>
      </c>
      <c r="D158" s="43"/>
      <c r="E158" s="43">
        <v>3117</v>
      </c>
      <c r="F158" s="110"/>
    </row>
    <row r="159" spans="1:6">
      <c r="A159" s="148"/>
      <c r="B159" s="149"/>
      <c r="C159" s="42" t="s">
        <v>86</v>
      </c>
      <c r="D159" s="43"/>
      <c r="E159" s="43">
        <v>2000</v>
      </c>
      <c r="F159" s="110"/>
    </row>
    <row r="160" spans="1:6">
      <c r="A160" s="61"/>
      <c r="B160" s="42"/>
      <c r="C160" s="42"/>
      <c r="D160" s="43"/>
      <c r="E160" s="43"/>
      <c r="F160" s="110"/>
    </row>
    <row r="161" spans="1:6">
      <c r="A161" s="148">
        <v>2</v>
      </c>
      <c r="B161" s="149">
        <v>42707</v>
      </c>
      <c r="C161" s="42" t="s">
        <v>80</v>
      </c>
      <c r="D161" s="43">
        <v>115575</v>
      </c>
      <c r="E161" s="43"/>
      <c r="F161" s="110"/>
    </row>
    <row r="162" spans="1:6">
      <c r="A162" s="148"/>
      <c r="B162" s="149"/>
      <c r="C162" s="56">
        <v>0.06</v>
      </c>
      <c r="D162" s="43"/>
      <c r="E162" s="104"/>
      <c r="F162" s="43">
        <v>6934</v>
      </c>
    </row>
    <row r="163" spans="1:6">
      <c r="A163" s="148"/>
      <c r="B163" s="149"/>
      <c r="C163" s="42" t="s">
        <v>70</v>
      </c>
      <c r="D163" s="43"/>
      <c r="E163" s="43">
        <v>41570</v>
      </c>
      <c r="F163" s="110"/>
    </row>
    <row r="164" spans="1:6">
      <c r="A164" s="148"/>
      <c r="B164" s="149"/>
      <c r="C164" s="42" t="s">
        <v>69</v>
      </c>
      <c r="D164" s="43"/>
      <c r="E164" s="43">
        <v>41570</v>
      </c>
      <c r="F164" s="110"/>
    </row>
    <row r="165" spans="1:6">
      <c r="A165" s="148"/>
      <c r="B165" s="149"/>
      <c r="C165" s="42" t="s">
        <v>95</v>
      </c>
      <c r="D165" s="43"/>
      <c r="E165" s="43">
        <v>4153</v>
      </c>
      <c r="F165" s="110"/>
    </row>
    <row r="166" spans="1:6">
      <c r="A166" s="148"/>
      <c r="B166" s="149"/>
      <c r="C166" s="42" t="s">
        <v>95</v>
      </c>
      <c r="D166" s="43"/>
      <c r="E166" s="43">
        <v>3953</v>
      </c>
      <c r="F166" s="110"/>
    </row>
    <row r="167" spans="1:6">
      <c r="A167" s="148"/>
      <c r="B167" s="149"/>
      <c r="C167" s="42" t="s">
        <v>96</v>
      </c>
      <c r="D167" s="43"/>
      <c r="E167" s="43">
        <v>3117</v>
      </c>
      <c r="F167" s="110"/>
    </row>
    <row r="168" spans="1:6">
      <c r="A168" s="148"/>
      <c r="B168" s="149"/>
      <c r="C168" s="42" t="s">
        <v>86</v>
      </c>
      <c r="D168" s="43"/>
      <c r="E168" s="43">
        <v>2000</v>
      </c>
      <c r="F168" s="110"/>
    </row>
    <row r="169" spans="1:6">
      <c r="A169" s="61"/>
      <c r="B169" s="42"/>
      <c r="C169" s="42"/>
      <c r="D169" s="43"/>
      <c r="E169" s="43"/>
      <c r="F169" s="110"/>
    </row>
    <row r="170" spans="1:6">
      <c r="A170" s="148">
        <v>3</v>
      </c>
      <c r="B170" s="149">
        <v>42708</v>
      </c>
      <c r="C170" s="42" t="s">
        <v>80</v>
      </c>
      <c r="D170" s="43">
        <v>101975</v>
      </c>
      <c r="E170" s="43"/>
      <c r="F170" s="110"/>
    </row>
    <row r="171" spans="1:6">
      <c r="A171" s="148"/>
      <c r="B171" s="149"/>
      <c r="C171" s="56">
        <v>0.06</v>
      </c>
      <c r="D171" s="43"/>
      <c r="E171" s="104"/>
      <c r="F171" s="43">
        <v>6118</v>
      </c>
    </row>
    <row r="172" spans="1:6">
      <c r="A172" s="148"/>
      <c r="B172" s="149"/>
      <c r="C172" s="42" t="s">
        <v>70</v>
      </c>
      <c r="D172" s="43"/>
      <c r="E172" s="43">
        <v>34928</v>
      </c>
      <c r="F172" s="110"/>
    </row>
    <row r="173" spans="1:6">
      <c r="A173" s="148"/>
      <c r="B173" s="149"/>
      <c r="C173" s="42" t="s">
        <v>69</v>
      </c>
      <c r="D173" s="43"/>
      <c r="E173" s="43">
        <v>34928</v>
      </c>
      <c r="F173" s="110"/>
    </row>
    <row r="174" spans="1:6">
      <c r="A174" s="148"/>
      <c r="B174" s="149"/>
      <c r="C174" s="42" t="s">
        <v>173</v>
      </c>
      <c r="D174" s="43"/>
      <c r="E174" s="43">
        <v>3953</v>
      </c>
      <c r="F174" s="110"/>
    </row>
    <row r="175" spans="1:6">
      <c r="A175" s="148"/>
      <c r="B175" s="149"/>
      <c r="C175" s="42" t="s">
        <v>173</v>
      </c>
      <c r="D175" s="43"/>
      <c r="E175" s="43">
        <v>3953</v>
      </c>
      <c r="F175" s="110"/>
    </row>
    <row r="176" spans="1:6">
      <c r="A176" s="148"/>
      <c r="B176" s="149"/>
      <c r="C176" s="42" t="s">
        <v>89</v>
      </c>
      <c r="D176" s="43"/>
      <c r="E176" s="43">
        <v>3535</v>
      </c>
      <c r="F176" s="110"/>
    </row>
    <row r="177" spans="1:6">
      <c r="A177" s="148"/>
      <c r="B177" s="149"/>
      <c r="C177" s="42" t="s">
        <v>86</v>
      </c>
      <c r="D177" s="43"/>
      <c r="E177" s="43">
        <v>2000</v>
      </c>
      <c r="F177" s="110"/>
    </row>
    <row r="178" spans="1:6">
      <c r="A178" s="61"/>
      <c r="B178" s="42"/>
      <c r="C178" s="42"/>
      <c r="D178" s="43"/>
      <c r="E178" s="43"/>
      <c r="F178" s="110"/>
    </row>
    <row r="179" spans="1:6">
      <c r="A179" s="148">
        <v>4</v>
      </c>
      <c r="B179" s="149">
        <v>42711</v>
      </c>
      <c r="C179" s="42" t="s">
        <v>80</v>
      </c>
      <c r="D179" s="43">
        <v>95700</v>
      </c>
      <c r="E179" s="43"/>
      <c r="F179" s="110"/>
    </row>
    <row r="180" spans="1:6">
      <c r="A180" s="148"/>
      <c r="B180" s="149"/>
      <c r="C180" s="56">
        <v>0.06</v>
      </c>
      <c r="D180" s="43"/>
      <c r="E180" s="104"/>
      <c r="F180" s="43">
        <v>5742</v>
      </c>
    </row>
    <row r="181" spans="1:6">
      <c r="A181" s="148"/>
      <c r="B181" s="149"/>
      <c r="C181" s="42" t="s">
        <v>70</v>
      </c>
      <c r="D181" s="43"/>
      <c r="E181" s="43">
        <v>32229</v>
      </c>
      <c r="F181" s="110"/>
    </row>
    <row r="182" spans="1:6">
      <c r="A182" s="148"/>
      <c r="B182" s="149"/>
      <c r="C182" s="42" t="s">
        <v>69</v>
      </c>
      <c r="D182" s="43"/>
      <c r="E182" s="43">
        <v>32229</v>
      </c>
      <c r="F182" s="110"/>
    </row>
    <row r="183" spans="1:6">
      <c r="A183" s="148"/>
      <c r="B183" s="149"/>
      <c r="C183" s="42" t="s">
        <v>173</v>
      </c>
      <c r="D183" s="43"/>
      <c r="E183" s="43">
        <v>4133</v>
      </c>
      <c r="F183" s="110"/>
    </row>
    <row r="184" spans="1:6">
      <c r="A184" s="148"/>
      <c r="B184" s="149"/>
      <c r="C184" s="42" t="s">
        <v>89</v>
      </c>
      <c r="D184" s="43"/>
      <c r="E184" s="43">
        <v>3535</v>
      </c>
      <c r="F184" s="110"/>
    </row>
    <row r="185" spans="1:6">
      <c r="A185" s="148"/>
      <c r="B185" s="149"/>
      <c r="C185" s="42" t="s">
        <v>83</v>
      </c>
      <c r="D185" s="43"/>
      <c r="E185" s="43">
        <v>3117</v>
      </c>
      <c r="F185" s="110"/>
    </row>
    <row r="186" spans="1:6">
      <c r="A186" s="148"/>
      <c r="B186" s="149"/>
      <c r="C186" s="42" t="s">
        <v>86</v>
      </c>
      <c r="D186" s="43"/>
      <c r="E186" s="43">
        <v>2000</v>
      </c>
      <c r="F186" s="110"/>
    </row>
    <row r="187" spans="1:6">
      <c r="A187" s="61"/>
      <c r="B187" s="42"/>
      <c r="C187" s="42"/>
      <c r="D187" s="43"/>
      <c r="E187" s="43"/>
      <c r="F187" s="110"/>
    </row>
    <row r="188" spans="1:6">
      <c r="A188" s="148">
        <v>5</v>
      </c>
      <c r="B188" s="149">
        <v>42713</v>
      </c>
      <c r="C188" s="42" t="s">
        <v>80</v>
      </c>
      <c r="D188" s="43">
        <v>104550</v>
      </c>
      <c r="E188" s="43"/>
      <c r="F188" s="110"/>
    </row>
    <row r="189" spans="1:6">
      <c r="A189" s="148"/>
      <c r="B189" s="149"/>
      <c r="C189" s="56">
        <v>0.06</v>
      </c>
      <c r="D189" s="43"/>
      <c r="E189" s="104"/>
      <c r="F189" s="110">
        <v>6273</v>
      </c>
    </row>
    <row r="190" spans="1:6">
      <c r="A190" s="148"/>
      <c r="B190" s="149"/>
      <c r="C190" s="42" t="s">
        <v>70</v>
      </c>
      <c r="D190" s="43"/>
      <c r="E190" s="43">
        <v>36388</v>
      </c>
      <c r="F190" s="110"/>
    </row>
    <row r="191" spans="1:6">
      <c r="A191" s="148"/>
      <c r="B191" s="149"/>
      <c r="C191" s="42" t="s">
        <v>69</v>
      </c>
      <c r="D191" s="43"/>
      <c r="E191" s="43">
        <v>36388</v>
      </c>
      <c r="F191" s="110"/>
    </row>
    <row r="192" spans="1:6">
      <c r="A192" s="148"/>
      <c r="B192" s="149"/>
      <c r="C192" s="42" t="s">
        <v>173</v>
      </c>
      <c r="D192" s="43"/>
      <c r="E192" s="43">
        <v>3953</v>
      </c>
      <c r="F192" s="110"/>
    </row>
    <row r="193" spans="1:8">
      <c r="A193" s="148"/>
      <c r="B193" s="149"/>
      <c r="C193" s="42" t="s">
        <v>173</v>
      </c>
      <c r="D193" s="43"/>
      <c r="E193" s="43">
        <v>4153</v>
      </c>
      <c r="F193" s="110"/>
    </row>
    <row r="194" spans="1:8">
      <c r="A194" s="148"/>
      <c r="B194" s="149"/>
      <c r="C194" s="42" t="s">
        <v>83</v>
      </c>
      <c r="D194" s="43"/>
      <c r="E194" s="43">
        <v>3117</v>
      </c>
      <c r="F194" s="110"/>
    </row>
    <row r="195" spans="1:8">
      <c r="A195" s="148"/>
      <c r="B195" s="149"/>
      <c r="C195" s="42" t="s">
        <v>86</v>
      </c>
      <c r="D195" s="43"/>
      <c r="E195" s="43">
        <v>2000</v>
      </c>
      <c r="F195" s="110"/>
    </row>
    <row r="196" spans="1:8">
      <c r="D196" s="108">
        <f>SUM(D5:D195)</f>
        <v>1058971</v>
      </c>
      <c r="E196" s="108">
        <f>SUM(E5:E195)</f>
        <v>769201</v>
      </c>
      <c r="F196" s="108">
        <f>SUM(F5:F195)</f>
        <v>63525</v>
      </c>
    </row>
    <row r="198" spans="1:8">
      <c r="D198" s="104"/>
      <c r="E198" s="72"/>
      <c r="F198" s="71"/>
    </row>
    <row r="199" spans="1:8">
      <c r="H199" s="4"/>
    </row>
  </sheetData>
  <mergeCells count="49">
    <mergeCell ref="A143:F143"/>
    <mergeCell ref="A151:F151"/>
    <mergeCell ref="A1:F1"/>
    <mergeCell ref="A46:A55"/>
    <mergeCell ref="B46:B55"/>
    <mergeCell ref="A4:A10"/>
    <mergeCell ref="B4:B10"/>
    <mergeCell ref="A12:A17"/>
    <mergeCell ref="B12:B17"/>
    <mergeCell ref="A19:A28"/>
    <mergeCell ref="A30:A36"/>
    <mergeCell ref="B30:B36"/>
    <mergeCell ref="A38:A44"/>
    <mergeCell ref="B38:B44"/>
    <mergeCell ref="A57:A63"/>
    <mergeCell ref="B57:B63"/>
    <mergeCell ref="A65:A71"/>
    <mergeCell ref="B65:B71"/>
    <mergeCell ref="A73:A82"/>
    <mergeCell ref="B73:B82"/>
    <mergeCell ref="A84:A90"/>
    <mergeCell ref="B84:B90"/>
    <mergeCell ref="A92:A98"/>
    <mergeCell ref="B92:B98"/>
    <mergeCell ref="A111:A117"/>
    <mergeCell ref="B111:B117"/>
    <mergeCell ref="A100:A110"/>
    <mergeCell ref="B100:B110"/>
    <mergeCell ref="A119:F119"/>
    <mergeCell ref="A120:A126"/>
    <mergeCell ref="B120:B126"/>
    <mergeCell ref="A128:A134"/>
    <mergeCell ref="B128:B134"/>
    <mergeCell ref="B19:B28"/>
    <mergeCell ref="A179:A186"/>
    <mergeCell ref="B179:B186"/>
    <mergeCell ref="A188:A195"/>
    <mergeCell ref="B188:B195"/>
    <mergeCell ref="A152:A159"/>
    <mergeCell ref="B152:B159"/>
    <mergeCell ref="A161:A168"/>
    <mergeCell ref="B161:B168"/>
    <mergeCell ref="A170:A177"/>
    <mergeCell ref="B170:B177"/>
    <mergeCell ref="A136:A142"/>
    <mergeCell ref="B136:B142"/>
    <mergeCell ref="A135:F135"/>
    <mergeCell ref="B144:B150"/>
    <mergeCell ref="A144:A150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selection sqref="A1:C88"/>
    </sheetView>
  </sheetViews>
  <sheetFormatPr baseColWidth="10" defaultRowHeight="15"/>
  <cols>
    <col min="2" max="2" width="21.85546875" style="4" customWidth="1"/>
    <col min="3" max="3" width="15.140625" bestFit="1" customWidth="1"/>
  </cols>
  <sheetData>
    <row r="1" spans="1:5" ht="15" customHeight="1">
      <c r="A1" s="164" t="s">
        <v>189</v>
      </c>
      <c r="B1" s="164"/>
      <c r="C1" s="164"/>
      <c r="D1" s="36"/>
      <c r="E1" s="36"/>
    </row>
    <row r="2" spans="1:5">
      <c r="A2" s="164"/>
      <c r="B2" s="164"/>
      <c r="C2" s="164"/>
      <c r="D2" s="36"/>
      <c r="E2" s="36"/>
    </row>
    <row r="3" spans="1:5" ht="15.75" thickBot="1"/>
    <row r="4" spans="1:5" ht="15.75" thickBot="1">
      <c r="A4" s="165" t="s">
        <v>66</v>
      </c>
      <c r="B4" s="166"/>
      <c r="C4" s="26" t="s">
        <v>3</v>
      </c>
    </row>
    <row r="5" spans="1:5">
      <c r="A5" s="179" t="s">
        <v>67</v>
      </c>
      <c r="B5" s="180"/>
      <c r="C5" s="38">
        <v>60000</v>
      </c>
    </row>
    <row r="6" spans="1:5">
      <c r="A6" s="171" t="s">
        <v>68</v>
      </c>
      <c r="B6" s="172"/>
      <c r="C6" s="34">
        <v>60000</v>
      </c>
    </row>
    <row r="7" spans="1:5">
      <c r="A7" s="171" t="s">
        <v>69</v>
      </c>
      <c r="B7" s="172"/>
      <c r="C7" s="34">
        <v>60000</v>
      </c>
    </row>
    <row r="8" spans="1:5">
      <c r="A8" s="173" t="s">
        <v>70</v>
      </c>
      <c r="B8" s="174"/>
      <c r="C8" s="34">
        <v>60000</v>
      </c>
    </row>
    <row r="9" spans="1:5" ht="15.75" thickBot="1">
      <c r="A9" s="175" t="s">
        <v>137</v>
      </c>
      <c r="B9" s="176"/>
      <c r="C9" s="34">
        <v>60000</v>
      </c>
    </row>
    <row r="10" spans="1:5" ht="15.75" thickBot="1">
      <c r="A10" s="162" t="s">
        <v>62</v>
      </c>
      <c r="B10" s="163"/>
      <c r="C10" s="37">
        <f>SUM(C5:C9)</f>
        <v>300000</v>
      </c>
    </row>
    <row r="12" spans="1:5" ht="15" customHeight="1">
      <c r="A12" s="164" t="s">
        <v>190</v>
      </c>
      <c r="B12" s="164"/>
      <c r="C12" s="164"/>
    </row>
    <row r="13" spans="1:5">
      <c r="A13" s="164"/>
      <c r="B13" s="164"/>
      <c r="C13" s="164"/>
    </row>
    <row r="14" spans="1:5">
      <c r="A14" s="164"/>
      <c r="B14" s="164"/>
      <c r="C14" s="164"/>
    </row>
    <row r="15" spans="1:5" ht="15.75" thickBot="1"/>
    <row r="16" spans="1:5" ht="15.75" thickBot="1">
      <c r="A16" s="165" t="s">
        <v>66</v>
      </c>
      <c r="B16" s="166"/>
      <c r="C16" s="26" t="s">
        <v>3</v>
      </c>
    </row>
    <row r="17" spans="1:3">
      <c r="A17" s="171" t="s">
        <v>137</v>
      </c>
      <c r="B17" s="172"/>
      <c r="C17" s="38">
        <v>94500</v>
      </c>
    </row>
    <row r="18" spans="1:3">
      <c r="A18" s="171" t="s">
        <v>193</v>
      </c>
      <c r="B18" s="182"/>
      <c r="C18" s="38">
        <v>70000</v>
      </c>
    </row>
    <row r="19" spans="1:3">
      <c r="A19" s="179" t="s">
        <v>67</v>
      </c>
      <c r="B19" s="180"/>
      <c r="C19" s="38">
        <v>113400</v>
      </c>
    </row>
    <row r="20" spans="1:3">
      <c r="A20" s="171" t="s">
        <v>68</v>
      </c>
      <c r="B20" s="172"/>
      <c r="C20" s="38">
        <v>126000</v>
      </c>
    </row>
    <row r="21" spans="1:3">
      <c r="A21" s="171" t="s">
        <v>69</v>
      </c>
      <c r="B21" s="172"/>
      <c r="C21" s="38">
        <v>138600</v>
      </c>
    </row>
    <row r="22" spans="1:3" ht="15.75" thickBot="1">
      <c r="A22" s="173" t="s">
        <v>70</v>
      </c>
      <c r="B22" s="174"/>
      <c r="C22" s="38">
        <v>157500</v>
      </c>
    </row>
    <row r="23" spans="1:3" ht="15.75" thickBot="1">
      <c r="A23" s="162" t="s">
        <v>62</v>
      </c>
      <c r="B23" s="163"/>
      <c r="C23" s="37">
        <f>SUM(C17:C22)</f>
        <v>700000</v>
      </c>
    </row>
    <row r="25" spans="1:3">
      <c r="A25" s="164" t="s">
        <v>191</v>
      </c>
      <c r="B25" s="164"/>
      <c r="C25" s="164"/>
    </row>
    <row r="26" spans="1:3">
      <c r="A26" s="164"/>
      <c r="B26" s="164"/>
      <c r="C26" s="164"/>
    </row>
    <row r="27" spans="1:3">
      <c r="A27" s="164"/>
      <c r="B27" s="164"/>
      <c r="C27" s="164"/>
    </row>
    <row r="28" spans="1:3" ht="15.75" thickBot="1"/>
    <row r="29" spans="1:3" ht="15.75" thickBot="1">
      <c r="A29" s="165" t="s">
        <v>66</v>
      </c>
      <c r="B29" s="166"/>
      <c r="C29" s="26" t="s">
        <v>3</v>
      </c>
    </row>
    <row r="30" spans="1:3">
      <c r="A30" s="183" t="s">
        <v>137</v>
      </c>
      <c r="B30" s="184"/>
      <c r="C30" s="38">
        <v>20000</v>
      </c>
    </row>
    <row r="31" spans="1:3">
      <c r="A31" s="171" t="s">
        <v>193</v>
      </c>
      <c r="B31" s="172"/>
      <c r="C31" s="38">
        <v>10000</v>
      </c>
    </row>
    <row r="32" spans="1:3">
      <c r="A32" s="179" t="s">
        <v>67</v>
      </c>
      <c r="B32" s="180"/>
      <c r="C32" s="38">
        <v>20000</v>
      </c>
    </row>
    <row r="33" spans="1:3">
      <c r="A33" s="171" t="s">
        <v>68</v>
      </c>
      <c r="B33" s="172"/>
      <c r="C33" s="38">
        <v>20000</v>
      </c>
    </row>
    <row r="34" spans="1:3">
      <c r="A34" s="171" t="s">
        <v>69</v>
      </c>
      <c r="B34" s="172"/>
      <c r="C34" s="38">
        <v>20000</v>
      </c>
    </row>
    <row r="35" spans="1:3">
      <c r="A35" s="173" t="s">
        <v>70</v>
      </c>
      <c r="B35" s="174"/>
      <c r="C35" s="38">
        <v>20000</v>
      </c>
    </row>
    <row r="36" spans="1:3">
      <c r="A36" s="177" t="s">
        <v>194</v>
      </c>
      <c r="B36" s="178"/>
      <c r="C36" s="43">
        <v>40000</v>
      </c>
    </row>
    <row r="37" spans="1:3" ht="15.75" thickBot="1">
      <c r="A37" s="185" t="s">
        <v>62</v>
      </c>
      <c r="B37" s="186"/>
      <c r="C37" s="37">
        <f>SUM(C30:C36)</f>
        <v>150000</v>
      </c>
    </row>
    <row r="39" spans="1:3">
      <c r="A39" s="164" t="s">
        <v>192</v>
      </c>
      <c r="B39" s="164"/>
      <c r="C39" s="164"/>
    </row>
    <row r="40" spans="1:3">
      <c r="A40" s="164"/>
      <c r="B40" s="164"/>
      <c r="C40" s="164"/>
    </row>
    <row r="41" spans="1:3">
      <c r="A41" s="164"/>
      <c r="B41" s="164"/>
      <c r="C41" s="164"/>
    </row>
    <row r="42" spans="1:3" ht="15.75" thickBot="1"/>
    <row r="43" spans="1:3" ht="15.75" thickBot="1">
      <c r="A43" s="165" t="s">
        <v>66</v>
      </c>
      <c r="B43" s="166"/>
      <c r="C43" s="26" t="s">
        <v>3</v>
      </c>
    </row>
    <row r="44" spans="1:3">
      <c r="A44" s="167" t="s">
        <v>137</v>
      </c>
      <c r="B44" s="168"/>
      <c r="C44" s="64">
        <v>36000</v>
      </c>
    </row>
    <row r="45" spans="1:3">
      <c r="A45" s="169" t="s">
        <v>193</v>
      </c>
      <c r="B45" s="170"/>
      <c r="C45" s="54">
        <v>20000</v>
      </c>
    </row>
    <row r="46" spans="1:3">
      <c r="A46" s="171" t="s">
        <v>67</v>
      </c>
      <c r="B46" s="172"/>
      <c r="C46" s="38">
        <v>36000</v>
      </c>
    </row>
    <row r="47" spans="1:3">
      <c r="A47" s="171" t="s">
        <v>68</v>
      </c>
      <c r="B47" s="172"/>
      <c r="C47" s="38">
        <v>36000</v>
      </c>
    </row>
    <row r="48" spans="1:3">
      <c r="A48" s="171" t="s">
        <v>69</v>
      </c>
      <c r="B48" s="172"/>
      <c r="C48" s="38">
        <v>36000</v>
      </c>
    </row>
    <row r="49" spans="1:3" ht="15.75" thickBot="1">
      <c r="A49" s="173" t="s">
        <v>70</v>
      </c>
      <c r="B49" s="174"/>
      <c r="C49" s="38">
        <v>36000</v>
      </c>
    </row>
    <row r="50" spans="1:3" ht="15.75" thickBot="1">
      <c r="A50" s="162" t="s">
        <v>62</v>
      </c>
      <c r="B50" s="163"/>
      <c r="C50" s="37">
        <f>SUM(C44:C49)</f>
        <v>200000</v>
      </c>
    </row>
    <row r="51" spans="1:3">
      <c r="A51" s="116"/>
      <c r="B51" s="116"/>
      <c r="C51" s="72"/>
    </row>
    <row r="52" spans="1:3">
      <c r="A52" s="164" t="s">
        <v>195</v>
      </c>
      <c r="B52" s="164"/>
      <c r="C52" s="164"/>
    </row>
    <row r="53" spans="1:3">
      <c r="A53" s="164"/>
      <c r="B53" s="164"/>
      <c r="C53" s="164"/>
    </row>
    <row r="54" spans="1:3">
      <c r="A54" s="164"/>
      <c r="B54" s="164"/>
      <c r="C54" s="164"/>
    </row>
    <row r="55" spans="1:3" ht="15.75" thickBot="1"/>
    <row r="56" spans="1:3" ht="15.75" thickBot="1">
      <c r="A56" s="165" t="s">
        <v>66</v>
      </c>
      <c r="B56" s="166"/>
      <c r="C56" s="26" t="s">
        <v>3</v>
      </c>
    </row>
    <row r="57" spans="1:3">
      <c r="A57" s="167" t="s">
        <v>137</v>
      </c>
      <c r="B57" s="168"/>
      <c r="C57" s="64">
        <v>108000</v>
      </c>
    </row>
    <row r="58" spans="1:3">
      <c r="A58" s="169" t="s">
        <v>193</v>
      </c>
      <c r="B58" s="170"/>
      <c r="C58" s="54">
        <v>80000</v>
      </c>
    </row>
    <row r="59" spans="1:3">
      <c r="A59" s="171" t="s">
        <v>67</v>
      </c>
      <c r="B59" s="172"/>
      <c r="C59" s="38">
        <v>129600</v>
      </c>
    </row>
    <row r="60" spans="1:3">
      <c r="A60" s="171" t="s">
        <v>68</v>
      </c>
      <c r="B60" s="172"/>
      <c r="C60" s="38">
        <v>144000</v>
      </c>
    </row>
    <row r="61" spans="1:3">
      <c r="A61" s="171" t="s">
        <v>69</v>
      </c>
      <c r="B61" s="172"/>
      <c r="C61" s="38">
        <v>158400</v>
      </c>
    </row>
    <row r="62" spans="1:3" ht="15.75" thickBot="1">
      <c r="A62" s="173" t="s">
        <v>70</v>
      </c>
      <c r="B62" s="174"/>
      <c r="C62" s="38">
        <v>180000</v>
      </c>
    </row>
    <row r="63" spans="1:3" ht="15.75" thickBot="1">
      <c r="A63" s="162" t="s">
        <v>62</v>
      </c>
      <c r="B63" s="163"/>
      <c r="C63" s="37">
        <f>SUM(C57:C62)</f>
        <v>800000</v>
      </c>
    </row>
    <row r="64" spans="1:3">
      <c r="A64" s="116"/>
      <c r="B64" s="116"/>
      <c r="C64" s="72"/>
    </row>
    <row r="65" spans="1:3">
      <c r="A65" s="164" t="s">
        <v>196</v>
      </c>
      <c r="B65" s="164"/>
      <c r="C65" s="164"/>
    </row>
    <row r="66" spans="1:3">
      <c r="A66" s="164"/>
      <c r="B66" s="164"/>
      <c r="C66" s="164"/>
    </row>
    <row r="67" spans="1:3">
      <c r="A67" s="164"/>
      <c r="B67" s="164"/>
      <c r="C67" s="164"/>
    </row>
    <row r="68" spans="1:3" ht="15.75" thickBot="1"/>
    <row r="69" spans="1:3" ht="15.75" thickBot="1">
      <c r="A69" s="165" t="s">
        <v>66</v>
      </c>
      <c r="B69" s="166"/>
      <c r="C69" s="26" t="s">
        <v>3</v>
      </c>
    </row>
    <row r="70" spans="1:3">
      <c r="A70" s="167" t="s">
        <v>137</v>
      </c>
      <c r="B70" s="168"/>
      <c r="C70" s="64">
        <v>45000</v>
      </c>
    </row>
    <row r="71" spans="1:3">
      <c r="A71" s="169" t="s">
        <v>197</v>
      </c>
      <c r="B71" s="187"/>
      <c r="C71" s="54">
        <v>15000</v>
      </c>
    </row>
    <row r="72" spans="1:3">
      <c r="A72" s="171" t="s">
        <v>67</v>
      </c>
      <c r="B72" s="172"/>
      <c r="C72" s="38">
        <v>45000</v>
      </c>
    </row>
    <row r="73" spans="1:3">
      <c r="A73" s="171" t="s">
        <v>68</v>
      </c>
      <c r="B73" s="172"/>
      <c r="C73" s="38">
        <v>45000</v>
      </c>
    </row>
    <row r="74" spans="1:3">
      <c r="A74" s="171" t="s">
        <v>69</v>
      </c>
      <c r="B74" s="172"/>
      <c r="C74" s="38">
        <v>45000</v>
      </c>
    </row>
    <row r="75" spans="1:3" ht="15.75" thickBot="1">
      <c r="A75" s="173" t="s">
        <v>70</v>
      </c>
      <c r="B75" s="174"/>
      <c r="C75" s="38">
        <v>45000</v>
      </c>
    </row>
    <row r="76" spans="1:3" ht="15.75" thickBot="1">
      <c r="A76" s="162" t="s">
        <v>62</v>
      </c>
      <c r="B76" s="163"/>
      <c r="C76" s="37">
        <f>SUM(C70:C75)</f>
        <v>240000</v>
      </c>
    </row>
    <row r="77" spans="1:3">
      <c r="A77" s="116"/>
      <c r="B77" s="116"/>
      <c r="C77" s="72"/>
    </row>
    <row r="78" spans="1:3" ht="15.75" thickBot="1">
      <c r="A78" s="188" t="s">
        <v>308</v>
      </c>
      <c r="B78" s="188"/>
      <c r="C78" s="188"/>
    </row>
    <row r="79" spans="1:3">
      <c r="A79" s="189" t="s">
        <v>309</v>
      </c>
      <c r="B79" s="190"/>
      <c r="C79" s="90">
        <v>4500</v>
      </c>
    </row>
    <row r="80" spans="1:3">
      <c r="A80" s="191" t="s">
        <v>310</v>
      </c>
      <c r="B80" s="192"/>
      <c r="C80" s="97">
        <v>11250</v>
      </c>
    </row>
    <row r="81" spans="1:3">
      <c r="A81" s="191" t="s">
        <v>311</v>
      </c>
      <c r="B81" s="192"/>
      <c r="C81" s="97">
        <v>50000</v>
      </c>
    </row>
    <row r="82" spans="1:3">
      <c r="A82" s="191" t="s">
        <v>78</v>
      </c>
      <c r="B82" s="192"/>
      <c r="C82" s="97">
        <v>100000</v>
      </c>
    </row>
    <row r="83" spans="1:3">
      <c r="A83" s="195" t="s">
        <v>68</v>
      </c>
      <c r="B83" s="196"/>
      <c r="C83" s="97">
        <v>100000</v>
      </c>
    </row>
    <row r="84" spans="1:3">
      <c r="A84" s="195" t="s">
        <v>69</v>
      </c>
      <c r="B84" s="196"/>
      <c r="C84" s="97">
        <v>100000</v>
      </c>
    </row>
    <row r="85" spans="1:3" ht="15.75" thickBot="1">
      <c r="A85" s="197" t="s">
        <v>70</v>
      </c>
      <c r="B85" s="198"/>
      <c r="C85" s="124">
        <v>100000</v>
      </c>
    </row>
    <row r="86" spans="1:3" ht="15.75" thickBot="1">
      <c r="A86" s="193" t="s">
        <v>62</v>
      </c>
      <c r="B86" s="194"/>
      <c r="C86" s="125">
        <f>SUM(C79:C85)</f>
        <v>465750</v>
      </c>
    </row>
    <row r="87" spans="1:3" ht="15.75" thickBot="1">
      <c r="A87" s="116"/>
      <c r="B87" s="116"/>
      <c r="C87" s="72"/>
    </row>
    <row r="88" spans="1:3" ht="15.75" thickBot="1">
      <c r="A88" s="162" t="s">
        <v>64</v>
      </c>
      <c r="B88" s="181"/>
      <c r="C88" s="28">
        <f>SUM(C76,C37,C23,C10,C50,C63,C86)</f>
        <v>2855750</v>
      </c>
    </row>
  </sheetData>
  <mergeCells count="64">
    <mergeCell ref="A86:B86"/>
    <mergeCell ref="A81:B81"/>
    <mergeCell ref="A82:B82"/>
    <mergeCell ref="A83:B83"/>
    <mergeCell ref="A84:B84"/>
    <mergeCell ref="A85:B85"/>
    <mergeCell ref="A76:B76"/>
    <mergeCell ref="A88:B88"/>
    <mergeCell ref="A74:B74"/>
    <mergeCell ref="A18:B18"/>
    <mergeCell ref="A30:B30"/>
    <mergeCell ref="A31:B31"/>
    <mergeCell ref="A37:B37"/>
    <mergeCell ref="A65:C67"/>
    <mergeCell ref="A69:B69"/>
    <mergeCell ref="A72:B72"/>
    <mergeCell ref="A73:B73"/>
    <mergeCell ref="A71:B71"/>
    <mergeCell ref="A70:B70"/>
    <mergeCell ref="A78:C78"/>
    <mergeCell ref="A79:B79"/>
    <mergeCell ref="A80:B80"/>
    <mergeCell ref="A32:B32"/>
    <mergeCell ref="A33:B33"/>
    <mergeCell ref="A34:B34"/>
    <mergeCell ref="A17:B17"/>
    <mergeCell ref="A75:B75"/>
    <mergeCell ref="A21:B21"/>
    <mergeCell ref="A22:B22"/>
    <mergeCell ref="A23:B23"/>
    <mergeCell ref="A25:C27"/>
    <mergeCell ref="A29:B29"/>
    <mergeCell ref="A44:B44"/>
    <mergeCell ref="A45:B45"/>
    <mergeCell ref="A46:B46"/>
    <mergeCell ref="A47:B47"/>
    <mergeCell ref="A48:B48"/>
    <mergeCell ref="A49:B49"/>
    <mergeCell ref="A9:B9"/>
    <mergeCell ref="A36:B36"/>
    <mergeCell ref="A39:C41"/>
    <mergeCell ref="A43:B43"/>
    <mergeCell ref="A1:C2"/>
    <mergeCell ref="A4:B4"/>
    <mergeCell ref="A5:B5"/>
    <mergeCell ref="A6:B6"/>
    <mergeCell ref="A7:B7"/>
    <mergeCell ref="A8:B8"/>
    <mergeCell ref="A10:B10"/>
    <mergeCell ref="A12:C14"/>
    <mergeCell ref="A35:B35"/>
    <mergeCell ref="A16:B16"/>
    <mergeCell ref="A19:B19"/>
    <mergeCell ref="A20:B20"/>
    <mergeCell ref="A50:B50"/>
    <mergeCell ref="A52:C54"/>
    <mergeCell ref="A56:B56"/>
    <mergeCell ref="A57:B57"/>
    <mergeCell ref="A63:B63"/>
    <mergeCell ref="A58:B58"/>
    <mergeCell ref="A59:B59"/>
    <mergeCell ref="A60:B60"/>
    <mergeCell ref="A61:B61"/>
    <mergeCell ref="A62:B6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sqref="A1:C8"/>
    </sheetView>
  </sheetViews>
  <sheetFormatPr baseColWidth="10" defaultRowHeight="15"/>
  <cols>
    <col min="2" max="2" width="18.85546875" customWidth="1"/>
    <col min="3" max="3" width="7.42578125" bestFit="1" customWidth="1"/>
  </cols>
  <sheetData>
    <row r="1" spans="1:3" ht="40.5" customHeight="1">
      <c r="A1" s="202" t="s">
        <v>307</v>
      </c>
      <c r="B1" s="202"/>
      <c r="C1" s="202"/>
    </row>
    <row r="2" spans="1:3" ht="15.75" thickBot="1"/>
    <row r="3" spans="1:3" ht="15.75" thickBot="1">
      <c r="A3" s="165" t="s">
        <v>66</v>
      </c>
      <c r="B3" s="166"/>
      <c r="C3" s="26" t="s">
        <v>306</v>
      </c>
    </row>
    <row r="4" spans="1:3">
      <c r="A4" s="199" t="s">
        <v>67</v>
      </c>
      <c r="B4" s="200"/>
      <c r="C4" s="121">
        <v>15</v>
      </c>
    </row>
    <row r="5" spans="1:3">
      <c r="A5" s="191" t="s">
        <v>68</v>
      </c>
      <c r="B5" s="201"/>
      <c r="C5" s="121">
        <v>15</v>
      </c>
    </row>
    <row r="6" spans="1:3">
      <c r="A6" s="169" t="s">
        <v>70</v>
      </c>
      <c r="B6" s="170"/>
      <c r="C6" s="121">
        <v>15</v>
      </c>
    </row>
    <row r="7" spans="1:3" ht="15.75" thickBot="1">
      <c r="A7" s="203" t="s">
        <v>69</v>
      </c>
      <c r="B7" s="204"/>
      <c r="C7" s="121">
        <v>15</v>
      </c>
    </row>
    <row r="8" spans="1:3" ht="15.75" thickBot="1">
      <c r="A8" s="165" t="s">
        <v>305</v>
      </c>
      <c r="B8" s="166"/>
      <c r="C8" s="122">
        <f>SUM(C4:C7)</f>
        <v>60</v>
      </c>
    </row>
  </sheetData>
  <mergeCells count="7">
    <mergeCell ref="A3:B3"/>
    <mergeCell ref="A4:B4"/>
    <mergeCell ref="A5:B5"/>
    <mergeCell ref="A8:B8"/>
    <mergeCell ref="A1:C1"/>
    <mergeCell ref="A6:B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sqref="A1:C4"/>
    </sheetView>
  </sheetViews>
  <sheetFormatPr baseColWidth="10" defaultRowHeight="15"/>
  <cols>
    <col min="3" max="3" width="13.5703125" bestFit="1" customWidth="1"/>
  </cols>
  <sheetData>
    <row r="1" spans="1:3" ht="41.25" customHeight="1" thickBot="1">
      <c r="A1" s="207" t="s">
        <v>149</v>
      </c>
      <c r="B1" s="208"/>
      <c r="C1" s="209"/>
    </row>
    <row r="2" spans="1:3">
      <c r="A2" s="199" t="s">
        <v>150</v>
      </c>
      <c r="B2" s="210"/>
      <c r="C2" s="67">
        <v>192112</v>
      </c>
    </row>
    <row r="3" spans="1:3" ht="15.75" thickBot="1">
      <c r="A3" s="205" t="s">
        <v>151</v>
      </c>
      <c r="B3" s="206"/>
      <c r="C3" s="68">
        <v>42000</v>
      </c>
    </row>
    <row r="4" spans="1:3" ht="15.75" thickBot="1">
      <c r="A4" s="165" t="s">
        <v>62</v>
      </c>
      <c r="B4" s="211"/>
      <c r="C4" s="69">
        <f>SUM(C2:C3)</f>
        <v>234112</v>
      </c>
    </row>
  </sheetData>
  <mergeCells count="4">
    <mergeCell ref="A3:B3"/>
    <mergeCell ref="A1:C1"/>
    <mergeCell ref="A2:B2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sqref="A1:C8"/>
    </sheetView>
  </sheetViews>
  <sheetFormatPr baseColWidth="10" defaultRowHeight="15"/>
  <cols>
    <col min="3" max="3" width="15.140625" bestFit="1" customWidth="1"/>
    <col min="8" max="8" width="15.140625" bestFit="1" customWidth="1"/>
    <col min="9" max="9" width="13.5703125" bestFit="1" customWidth="1"/>
  </cols>
  <sheetData>
    <row r="1" spans="1:9" ht="15" customHeight="1">
      <c r="A1" s="202" t="s">
        <v>148</v>
      </c>
      <c r="B1" s="202"/>
      <c r="C1" s="202"/>
    </row>
    <row r="2" spans="1:9" ht="15.75" thickBot="1">
      <c r="A2" s="212"/>
      <c r="B2" s="212"/>
      <c r="C2" s="212"/>
    </row>
    <row r="3" spans="1:9" ht="15.75" thickBot="1">
      <c r="A3" s="165" t="s">
        <v>66</v>
      </c>
      <c r="B3" s="166"/>
      <c r="C3" s="26" t="s">
        <v>3</v>
      </c>
    </row>
    <row r="4" spans="1:9">
      <c r="A4" s="191" t="s">
        <v>67</v>
      </c>
      <c r="B4" s="201"/>
      <c r="C4" s="55">
        <v>28090</v>
      </c>
    </row>
    <row r="5" spans="1:9">
      <c r="A5" s="191" t="s">
        <v>68</v>
      </c>
      <c r="B5" s="201"/>
      <c r="C5" s="55">
        <v>56396</v>
      </c>
    </row>
    <row r="6" spans="1:9">
      <c r="A6" s="191" t="s">
        <v>70</v>
      </c>
      <c r="B6" s="201"/>
      <c r="C6" s="62">
        <v>236344</v>
      </c>
    </row>
    <row r="7" spans="1:9" ht="15.75" thickBot="1">
      <c r="A7" s="205" t="s">
        <v>69</v>
      </c>
      <c r="B7" s="213"/>
      <c r="C7" s="62">
        <v>215630</v>
      </c>
    </row>
    <row r="8" spans="1:9" ht="15.75" thickBot="1">
      <c r="A8" s="165" t="s">
        <v>62</v>
      </c>
      <c r="B8" s="166"/>
      <c r="C8" s="5">
        <f>SUM(C4:C7)</f>
        <v>536460</v>
      </c>
    </row>
    <row r="12" spans="1:9">
      <c r="I12" s="4"/>
    </row>
  </sheetData>
  <mergeCells count="7">
    <mergeCell ref="A3:B3"/>
    <mergeCell ref="A4:B4"/>
    <mergeCell ref="A5:B5"/>
    <mergeCell ref="A8:B8"/>
    <mergeCell ref="A1:C2"/>
    <mergeCell ref="A6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3"/>
  <sheetViews>
    <sheetView workbookViewId="0">
      <selection sqref="A1:C83"/>
    </sheetView>
  </sheetViews>
  <sheetFormatPr baseColWidth="10" defaultRowHeight="15"/>
  <cols>
    <col min="1" max="1" width="27.5703125" bestFit="1" customWidth="1"/>
    <col min="2" max="2" width="35.85546875" bestFit="1" customWidth="1"/>
    <col min="3" max="3" width="15.140625" style="4" bestFit="1" customWidth="1"/>
    <col min="5" max="6" width="15.140625" bestFit="1" customWidth="1"/>
  </cols>
  <sheetData>
    <row r="1" spans="1:3" ht="21" customHeight="1">
      <c r="A1" s="217" t="s">
        <v>145</v>
      </c>
      <c r="B1" s="217"/>
      <c r="C1" s="217"/>
    </row>
    <row r="2" spans="1:3" ht="15.75" thickBot="1">
      <c r="A2" s="218"/>
      <c r="B2" s="218"/>
      <c r="C2" s="218"/>
    </row>
    <row r="3" spans="1:3" ht="15.75" thickBot="1">
      <c r="A3" s="219" t="s">
        <v>12</v>
      </c>
      <c r="B3" s="220"/>
      <c r="C3" s="221"/>
    </row>
    <row r="4" spans="1:3" s="3" customFormat="1" ht="15.75" thickBot="1">
      <c r="A4" s="6" t="s">
        <v>13</v>
      </c>
      <c r="B4" s="14" t="s">
        <v>14</v>
      </c>
      <c r="C4" s="10" t="s">
        <v>3</v>
      </c>
    </row>
    <row r="5" spans="1:3">
      <c r="A5" s="7" t="s">
        <v>198</v>
      </c>
      <c r="B5" s="15" t="s">
        <v>16</v>
      </c>
      <c r="C5" s="11">
        <v>26000</v>
      </c>
    </row>
    <row r="6" spans="1:3">
      <c r="A6" s="7" t="s">
        <v>15</v>
      </c>
      <c r="B6" s="15" t="s">
        <v>199</v>
      </c>
      <c r="C6" s="12">
        <v>10000</v>
      </c>
    </row>
    <row r="7" spans="1:3">
      <c r="A7" s="8" t="s">
        <v>17</v>
      </c>
      <c r="B7" s="16" t="s">
        <v>18</v>
      </c>
      <c r="C7" s="12">
        <v>10400</v>
      </c>
    </row>
    <row r="8" spans="1:3">
      <c r="A8" s="8" t="s">
        <v>19</v>
      </c>
      <c r="B8" s="16" t="s">
        <v>20</v>
      </c>
      <c r="C8" s="12">
        <v>20800</v>
      </c>
    </row>
    <row r="9" spans="1:3">
      <c r="A9" s="9" t="s">
        <v>325</v>
      </c>
      <c r="B9" s="117" t="s">
        <v>20</v>
      </c>
      <c r="C9" s="13">
        <v>1500</v>
      </c>
    </row>
    <row r="10" spans="1:3">
      <c r="A10" s="9" t="s">
        <v>200</v>
      </c>
      <c r="B10" s="117" t="s">
        <v>201</v>
      </c>
      <c r="C10" s="13">
        <v>13000</v>
      </c>
    </row>
    <row r="11" spans="1:3" ht="15.75" thickBot="1">
      <c r="A11" s="9" t="s">
        <v>21</v>
      </c>
      <c r="B11" s="17" t="s">
        <v>22</v>
      </c>
      <c r="C11" s="13">
        <v>10400</v>
      </c>
    </row>
    <row r="12" spans="1:3" s="2" customFormat="1" ht="15.75" thickBot="1">
      <c r="A12" s="162" t="s">
        <v>62</v>
      </c>
      <c r="B12" s="181"/>
      <c r="C12" s="5">
        <f>SUM(C5:C11)</f>
        <v>92100</v>
      </c>
    </row>
    <row r="13" spans="1:3" ht="15.75" thickBot="1">
      <c r="A13" s="165" t="s">
        <v>23</v>
      </c>
      <c r="B13" s="211"/>
      <c r="C13" s="222"/>
    </row>
    <row r="14" spans="1:3" s="3" customFormat="1" ht="15.75" thickBot="1">
      <c r="A14" s="6" t="s">
        <v>13</v>
      </c>
      <c r="B14" s="14" t="s">
        <v>14</v>
      </c>
      <c r="C14" s="10" t="s">
        <v>3</v>
      </c>
    </row>
    <row r="15" spans="1:3">
      <c r="A15" s="7" t="s">
        <v>202</v>
      </c>
      <c r="B15" s="15" t="s">
        <v>23</v>
      </c>
      <c r="C15" s="11">
        <v>104000</v>
      </c>
    </row>
    <row r="16" spans="1:3">
      <c r="A16" s="24" t="s">
        <v>214</v>
      </c>
      <c r="B16" s="120" t="s">
        <v>23</v>
      </c>
      <c r="C16" s="25">
        <f>12000+10500+4000</f>
        <v>26500</v>
      </c>
    </row>
    <row r="17" spans="1:3" ht="15.75" thickBot="1">
      <c r="A17" s="18" t="s">
        <v>62</v>
      </c>
      <c r="B17" s="20"/>
      <c r="C17" s="19">
        <f>C15</f>
        <v>104000</v>
      </c>
    </row>
    <row r="18" spans="1:3" ht="15.75" thickBot="1">
      <c r="A18" s="223" t="s">
        <v>24</v>
      </c>
      <c r="B18" s="224"/>
      <c r="C18" s="225"/>
    </row>
    <row r="19" spans="1:3" s="3" customFormat="1" ht="15.75" thickBot="1">
      <c r="A19" s="6" t="s">
        <v>13</v>
      </c>
      <c r="B19" s="14" t="s">
        <v>14</v>
      </c>
      <c r="C19" s="10" t="s">
        <v>3</v>
      </c>
    </row>
    <row r="20" spans="1:3" ht="15.75" thickBot="1">
      <c r="A20" s="22" t="s">
        <v>25</v>
      </c>
      <c r="B20" s="21" t="s">
        <v>24</v>
      </c>
      <c r="C20" s="23">
        <v>26000</v>
      </c>
    </row>
    <row r="21" spans="1:3" ht="15.75" thickBot="1">
      <c r="A21" s="162" t="s">
        <v>62</v>
      </c>
      <c r="B21" s="181"/>
      <c r="C21" s="5">
        <f>C20</f>
        <v>26000</v>
      </c>
    </row>
    <row r="22" spans="1:3" ht="15.75" thickBot="1">
      <c r="A22" s="214" t="s">
        <v>26</v>
      </c>
      <c r="B22" s="215"/>
      <c r="C22" s="216"/>
    </row>
    <row r="23" spans="1:3" ht="15.75" thickBot="1">
      <c r="A23" s="6" t="s">
        <v>13</v>
      </c>
      <c r="B23" s="14" t="s">
        <v>14</v>
      </c>
      <c r="C23" s="10" t="s">
        <v>3</v>
      </c>
    </row>
    <row r="24" spans="1:3" ht="15.75" thickBot="1">
      <c r="A24" s="7" t="s">
        <v>25</v>
      </c>
      <c r="B24" s="21" t="s">
        <v>26</v>
      </c>
      <c r="C24" s="11">
        <v>8100</v>
      </c>
    </row>
    <row r="25" spans="1:3" ht="15.75" thickBot="1">
      <c r="A25" s="162" t="s">
        <v>62</v>
      </c>
      <c r="B25" s="181"/>
      <c r="C25" s="5">
        <f>C24</f>
        <v>8100</v>
      </c>
    </row>
    <row r="26" spans="1:3" ht="15.75" thickBot="1">
      <c r="A26" s="214" t="s">
        <v>322</v>
      </c>
      <c r="B26" s="215"/>
      <c r="C26" s="216"/>
    </row>
    <row r="27" spans="1:3" ht="15.75" thickBot="1">
      <c r="A27" s="6" t="s">
        <v>13</v>
      </c>
      <c r="B27" s="14" t="s">
        <v>14</v>
      </c>
      <c r="C27" s="10" t="s">
        <v>3</v>
      </c>
    </row>
    <row r="28" spans="1:3">
      <c r="A28" s="7" t="s">
        <v>27</v>
      </c>
      <c r="B28" s="15" t="s">
        <v>322</v>
      </c>
      <c r="C28" s="11">
        <v>13000</v>
      </c>
    </row>
    <row r="29" spans="1:3" ht="15.75" thickBot="1">
      <c r="A29" s="7" t="s">
        <v>293</v>
      </c>
      <c r="B29" s="15" t="s">
        <v>322</v>
      </c>
      <c r="C29" s="25">
        <v>13000</v>
      </c>
    </row>
    <row r="30" spans="1:3" ht="15.75" thickBot="1">
      <c r="A30" s="162" t="s">
        <v>62</v>
      </c>
      <c r="B30" s="181"/>
      <c r="C30" s="5">
        <f>SUM(C28:C29)</f>
        <v>26000</v>
      </c>
    </row>
    <row r="31" spans="1:3" ht="15.75" thickBot="1">
      <c r="A31" s="214" t="s">
        <v>28</v>
      </c>
      <c r="B31" s="215"/>
      <c r="C31" s="216"/>
    </row>
    <row r="32" spans="1:3" ht="15.75" thickBot="1">
      <c r="A32" s="6" t="s">
        <v>13</v>
      </c>
      <c r="B32" s="14" t="s">
        <v>14</v>
      </c>
      <c r="C32" s="10" t="s">
        <v>3</v>
      </c>
    </row>
    <row r="33" spans="1:3" ht="15.75" thickBot="1">
      <c r="A33" s="7" t="s">
        <v>29</v>
      </c>
      <c r="B33" s="21" t="s">
        <v>30</v>
      </c>
      <c r="C33" s="11">
        <v>20000</v>
      </c>
    </row>
    <row r="34" spans="1:3" ht="15.75" thickBot="1">
      <c r="A34" s="162" t="s">
        <v>62</v>
      </c>
      <c r="B34" s="181"/>
      <c r="C34" s="5">
        <f>C33</f>
        <v>20000</v>
      </c>
    </row>
    <row r="35" spans="1:3" ht="15.75" thickBot="1">
      <c r="A35" s="214" t="s">
        <v>31</v>
      </c>
      <c r="B35" s="215"/>
      <c r="C35" s="216"/>
    </row>
    <row r="36" spans="1:3" ht="15.75" thickBot="1">
      <c r="A36" s="6" t="s">
        <v>13</v>
      </c>
      <c r="B36" s="14" t="s">
        <v>14</v>
      </c>
      <c r="C36" s="10" t="s">
        <v>3</v>
      </c>
    </row>
    <row r="37" spans="1:3" ht="15.75" thickBot="1">
      <c r="A37" s="7" t="s">
        <v>32</v>
      </c>
      <c r="B37" s="21" t="s">
        <v>31</v>
      </c>
      <c r="C37" s="11">
        <v>13000</v>
      </c>
    </row>
    <row r="38" spans="1:3" ht="15.75" thickBot="1">
      <c r="A38" s="162" t="s">
        <v>62</v>
      </c>
      <c r="B38" s="181"/>
      <c r="C38" s="5">
        <f>C37</f>
        <v>13000</v>
      </c>
    </row>
    <row r="39" spans="1:3" ht="15.75" thickBot="1">
      <c r="A39" s="214" t="s">
        <v>33</v>
      </c>
      <c r="B39" s="215"/>
      <c r="C39" s="216"/>
    </row>
    <row r="40" spans="1:3" ht="15.75" thickBot="1">
      <c r="A40" s="6" t="s">
        <v>13</v>
      </c>
      <c r="B40" s="14" t="s">
        <v>14</v>
      </c>
      <c r="C40" s="10" t="s">
        <v>3</v>
      </c>
    </row>
    <row r="41" spans="1:3">
      <c r="A41" s="7" t="s">
        <v>34</v>
      </c>
      <c r="B41" s="15" t="s">
        <v>35</v>
      </c>
      <c r="C41" s="11">
        <v>13000</v>
      </c>
    </row>
    <row r="42" spans="1:3" ht="15.75" thickBot="1">
      <c r="A42" s="8" t="s">
        <v>36</v>
      </c>
      <c r="B42" s="17" t="s">
        <v>35</v>
      </c>
      <c r="C42" s="12">
        <v>10400</v>
      </c>
    </row>
    <row r="43" spans="1:3" ht="15.75" thickBot="1">
      <c r="A43" s="162" t="s">
        <v>62</v>
      </c>
      <c r="B43" s="181"/>
      <c r="C43" s="5">
        <f>C41+C42</f>
        <v>23400</v>
      </c>
    </row>
    <row r="44" spans="1:3" ht="15.75" thickBot="1">
      <c r="A44" s="214" t="s">
        <v>37</v>
      </c>
      <c r="B44" s="215"/>
      <c r="C44" s="216"/>
    </row>
    <row r="45" spans="1:3" ht="15.75" thickBot="1">
      <c r="A45" s="6" t="s">
        <v>13</v>
      </c>
      <c r="B45" s="14" t="s">
        <v>14</v>
      </c>
      <c r="C45" s="10" t="s">
        <v>3</v>
      </c>
    </row>
    <row r="46" spans="1:3">
      <c r="A46" s="7" t="s">
        <v>38</v>
      </c>
      <c r="B46" s="15" t="s">
        <v>39</v>
      </c>
      <c r="C46" s="11">
        <f>2400+1500+2400+1800</f>
        <v>8100</v>
      </c>
    </row>
    <row r="47" spans="1:3">
      <c r="A47" s="8" t="s">
        <v>40</v>
      </c>
      <c r="B47" s="16" t="s">
        <v>39</v>
      </c>
      <c r="C47" s="11">
        <f>2400+1500+2400+1800</f>
        <v>8100</v>
      </c>
    </row>
    <row r="48" spans="1:3">
      <c r="A48" s="8" t="s">
        <v>41</v>
      </c>
      <c r="B48" s="16" t="s">
        <v>39</v>
      </c>
      <c r="C48" s="11">
        <f>2400+1500+2400+1800</f>
        <v>8100</v>
      </c>
    </row>
    <row r="49" spans="1:3" ht="15.75" thickBot="1">
      <c r="A49" s="8" t="s">
        <v>203</v>
      </c>
      <c r="B49" s="17" t="s">
        <v>39</v>
      </c>
      <c r="C49" s="11">
        <f>2400+1500+2400+1800</f>
        <v>8100</v>
      </c>
    </row>
    <row r="50" spans="1:3" ht="15.75" thickBot="1">
      <c r="A50" s="162" t="s">
        <v>62</v>
      </c>
      <c r="B50" s="181"/>
      <c r="C50" s="5">
        <f>SUM(C46:C49)</f>
        <v>32400</v>
      </c>
    </row>
    <row r="51" spans="1:3" ht="15.75" thickBot="1">
      <c r="A51" s="214" t="s">
        <v>42</v>
      </c>
      <c r="B51" s="215"/>
      <c r="C51" s="216"/>
    </row>
    <row r="52" spans="1:3" ht="15.75" thickBot="1">
      <c r="A52" s="6" t="s">
        <v>13</v>
      </c>
      <c r="B52" s="14" t="s">
        <v>14</v>
      </c>
      <c r="C52" s="10" t="s">
        <v>3</v>
      </c>
    </row>
    <row r="53" spans="1:3">
      <c r="A53" s="7" t="s">
        <v>43</v>
      </c>
      <c r="B53" s="15" t="s">
        <v>44</v>
      </c>
      <c r="C53" s="11">
        <v>6500</v>
      </c>
    </row>
    <row r="54" spans="1:3">
      <c r="A54" s="8" t="s">
        <v>45</v>
      </c>
      <c r="B54" s="16" t="s">
        <v>44</v>
      </c>
      <c r="C54" s="11">
        <v>6500</v>
      </c>
    </row>
    <row r="55" spans="1:3">
      <c r="A55" s="8" t="s">
        <v>46</v>
      </c>
      <c r="B55" s="16" t="s">
        <v>44</v>
      </c>
      <c r="C55" s="11">
        <v>6500</v>
      </c>
    </row>
    <row r="56" spans="1:3">
      <c r="A56" s="8" t="s">
        <v>47</v>
      </c>
      <c r="B56" s="16" t="s">
        <v>44</v>
      </c>
      <c r="C56" s="11">
        <v>6500</v>
      </c>
    </row>
    <row r="57" spans="1:3">
      <c r="A57" s="8" t="s">
        <v>48</v>
      </c>
      <c r="B57" s="16" t="s">
        <v>44</v>
      </c>
      <c r="C57" s="11">
        <v>6500</v>
      </c>
    </row>
    <row r="58" spans="1:3">
      <c r="A58" s="8" t="s">
        <v>49</v>
      </c>
      <c r="B58" s="16" t="s">
        <v>44</v>
      </c>
      <c r="C58" s="11">
        <v>6500</v>
      </c>
    </row>
    <row r="59" spans="1:3">
      <c r="A59" s="8" t="s">
        <v>204</v>
      </c>
      <c r="B59" s="16" t="s">
        <v>44</v>
      </c>
      <c r="C59" s="12">
        <v>6500</v>
      </c>
    </row>
    <row r="60" spans="1:3">
      <c r="A60" s="8" t="s">
        <v>50</v>
      </c>
      <c r="B60" s="16" t="s">
        <v>44</v>
      </c>
      <c r="C60" s="12">
        <v>6500</v>
      </c>
    </row>
    <row r="61" spans="1:3" ht="15.75" thickBot="1">
      <c r="A61" s="8" t="s">
        <v>51</v>
      </c>
      <c r="B61" s="17" t="s">
        <v>44</v>
      </c>
      <c r="C61" s="12">
        <f>1800+2400+1500+2400</f>
        <v>8100</v>
      </c>
    </row>
    <row r="62" spans="1:3" ht="15.75" thickBot="1">
      <c r="A62" s="8" t="s">
        <v>212</v>
      </c>
      <c r="B62" s="17" t="s">
        <v>213</v>
      </c>
      <c r="C62" s="12">
        <v>3000</v>
      </c>
    </row>
    <row r="63" spans="1:3" ht="15.75" thickBot="1">
      <c r="A63" s="162" t="s">
        <v>62</v>
      </c>
      <c r="B63" s="181"/>
      <c r="C63" s="5">
        <f>SUM(C53:C62)</f>
        <v>63100</v>
      </c>
    </row>
    <row r="64" spans="1:3" ht="15.75" thickBot="1">
      <c r="A64" s="214" t="s">
        <v>52</v>
      </c>
      <c r="B64" s="215"/>
      <c r="C64" s="216"/>
    </row>
    <row r="65" spans="1:3" ht="15.75" thickBot="1">
      <c r="A65" s="6" t="s">
        <v>13</v>
      </c>
      <c r="B65" s="14" t="s">
        <v>14</v>
      </c>
      <c r="C65" s="10" t="s">
        <v>3</v>
      </c>
    </row>
    <row r="66" spans="1:3">
      <c r="A66" s="7" t="s">
        <v>205</v>
      </c>
      <c r="B66" s="15" t="s">
        <v>53</v>
      </c>
      <c r="C66" s="11">
        <v>13000</v>
      </c>
    </row>
    <row r="67" spans="1:3">
      <c r="A67" s="8" t="s">
        <v>206</v>
      </c>
      <c r="B67" s="16" t="s">
        <v>54</v>
      </c>
      <c r="C67" s="11">
        <v>13000</v>
      </c>
    </row>
    <row r="68" spans="1:3">
      <c r="A68" s="8" t="s">
        <v>55</v>
      </c>
      <c r="B68" s="16" t="s">
        <v>56</v>
      </c>
      <c r="C68" s="12">
        <v>15600</v>
      </c>
    </row>
    <row r="69" spans="1:3">
      <c r="A69" s="8" t="s">
        <v>57</v>
      </c>
      <c r="B69" s="16" t="s">
        <v>58</v>
      </c>
      <c r="C69" s="12">
        <v>13000</v>
      </c>
    </row>
    <row r="70" spans="1:3">
      <c r="A70" s="8" t="s">
        <v>208</v>
      </c>
      <c r="B70" s="16" t="s">
        <v>61</v>
      </c>
      <c r="C70" s="12">
        <v>13000</v>
      </c>
    </row>
    <row r="71" spans="1:3">
      <c r="A71" s="8" t="s">
        <v>59</v>
      </c>
      <c r="B71" s="16" t="s">
        <v>60</v>
      </c>
      <c r="C71" s="12">
        <v>13000</v>
      </c>
    </row>
    <row r="72" spans="1:3">
      <c r="A72" s="8" t="s">
        <v>207</v>
      </c>
      <c r="B72" s="16" t="s">
        <v>58</v>
      </c>
      <c r="C72" s="12">
        <v>13000</v>
      </c>
    </row>
    <row r="73" spans="1:3">
      <c r="A73" s="8" t="s">
        <v>209</v>
      </c>
      <c r="B73" s="16" t="s">
        <v>201</v>
      </c>
      <c r="C73" s="12">
        <v>4500</v>
      </c>
    </row>
    <row r="74" spans="1:3" ht="15.75" thickBot="1">
      <c r="A74" s="24" t="s">
        <v>210</v>
      </c>
      <c r="B74" s="66" t="s">
        <v>61</v>
      </c>
      <c r="C74" s="25">
        <v>2500</v>
      </c>
    </row>
    <row r="75" spans="1:3" ht="15.75" thickBot="1">
      <c r="A75" s="162" t="s">
        <v>62</v>
      </c>
      <c r="B75" s="181"/>
      <c r="C75" s="5">
        <f>SUM(C66:C74)</f>
        <v>100600</v>
      </c>
    </row>
    <row r="76" spans="1:3">
      <c r="A76" s="118"/>
      <c r="B76" s="116"/>
      <c r="C76" s="119"/>
    </row>
    <row r="77" spans="1:3" ht="15.75" thickBot="1">
      <c r="A77" s="228" t="s">
        <v>63</v>
      </c>
      <c r="B77" s="229"/>
      <c r="C77" s="230"/>
    </row>
    <row r="78" spans="1:3" ht="15.75" thickBot="1">
      <c r="A78" s="6" t="s">
        <v>13</v>
      </c>
      <c r="B78" s="6" t="s">
        <v>14</v>
      </c>
      <c r="C78" s="26" t="s">
        <v>3</v>
      </c>
    </row>
    <row r="79" spans="1:3" ht="15.75" thickBot="1">
      <c r="A79" s="24" t="s">
        <v>211</v>
      </c>
      <c r="B79" s="24" t="s">
        <v>71</v>
      </c>
      <c r="C79" s="27">
        <v>15000</v>
      </c>
    </row>
    <row r="80" spans="1:3" ht="15.75" thickBot="1">
      <c r="A80" s="226" t="s">
        <v>62</v>
      </c>
      <c r="B80" s="227"/>
      <c r="C80" s="5">
        <v>15000</v>
      </c>
    </row>
    <row r="81" spans="1:6" ht="15.75" thickBot="1"/>
    <row r="82" spans="1:6" ht="15.75" thickBot="1">
      <c r="A82" s="29"/>
      <c r="B82" s="30"/>
      <c r="C82" s="31"/>
    </row>
    <row r="83" spans="1:6" ht="15.75" thickBot="1">
      <c r="A83" s="162" t="s">
        <v>65</v>
      </c>
      <c r="B83" s="181"/>
      <c r="C83" s="5">
        <f>SUM(C80,C75,C63,C50,C43,C38,C34,C30,C25,C21,C17,C12)</f>
        <v>523700</v>
      </c>
    </row>
    <row r="84" spans="1:6">
      <c r="E84" s="4"/>
    </row>
    <row r="86" spans="1:6">
      <c r="F86" s="4"/>
    </row>
    <row r="93" spans="1:6">
      <c r="E93" s="4"/>
    </row>
  </sheetData>
  <mergeCells count="25">
    <mergeCell ref="A80:B80"/>
    <mergeCell ref="A83:B83"/>
    <mergeCell ref="A34:B34"/>
    <mergeCell ref="A38:B38"/>
    <mergeCell ref="A43:B43"/>
    <mergeCell ref="A50:B50"/>
    <mergeCell ref="A63:B63"/>
    <mergeCell ref="A75:B75"/>
    <mergeCell ref="A35:C35"/>
    <mergeCell ref="A39:C39"/>
    <mergeCell ref="A44:C44"/>
    <mergeCell ref="A51:C51"/>
    <mergeCell ref="A64:C64"/>
    <mergeCell ref="A77:C77"/>
    <mergeCell ref="A26:C26"/>
    <mergeCell ref="A31:C31"/>
    <mergeCell ref="A30:B30"/>
    <mergeCell ref="A1:C2"/>
    <mergeCell ref="A12:B12"/>
    <mergeCell ref="A21:B21"/>
    <mergeCell ref="A25:B25"/>
    <mergeCell ref="A3:C3"/>
    <mergeCell ref="A13:C13"/>
    <mergeCell ref="A18:C18"/>
    <mergeCell ref="A22:C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5"/>
  <sheetViews>
    <sheetView workbookViewId="0">
      <selection sqref="A1:C135"/>
    </sheetView>
  </sheetViews>
  <sheetFormatPr baseColWidth="10" defaultRowHeight="15"/>
  <cols>
    <col min="1" max="1" width="33.140625" bestFit="1" customWidth="1"/>
    <col min="2" max="2" width="40.42578125" bestFit="1" customWidth="1"/>
    <col min="3" max="3" width="19.140625" style="4" bestFit="1" customWidth="1"/>
    <col min="5" max="5" width="15.140625" bestFit="1" customWidth="1"/>
    <col min="7" max="7" width="25.85546875" bestFit="1" customWidth="1"/>
  </cols>
  <sheetData>
    <row r="1" spans="1:5">
      <c r="A1" s="160" t="s">
        <v>146</v>
      </c>
      <c r="B1" s="160"/>
      <c r="C1" s="160"/>
    </row>
    <row r="3" spans="1:5">
      <c r="A3" s="52" t="s">
        <v>13</v>
      </c>
      <c r="B3" s="52" t="s">
        <v>73</v>
      </c>
      <c r="C3" s="45" t="s">
        <v>3</v>
      </c>
    </row>
    <row r="4" spans="1:5">
      <c r="A4" s="42" t="s">
        <v>215</v>
      </c>
      <c r="B4" s="42" t="s">
        <v>107</v>
      </c>
      <c r="C4" s="43">
        <v>11500</v>
      </c>
      <c r="E4" s="4"/>
    </row>
    <row r="5" spans="1:5">
      <c r="A5" s="161" t="s">
        <v>118</v>
      </c>
      <c r="B5" s="161"/>
      <c r="C5" s="45">
        <f>C4</f>
        <v>11500</v>
      </c>
    </row>
    <row r="6" spans="1:5">
      <c r="A6" s="42" t="s">
        <v>109</v>
      </c>
      <c r="B6" s="42" t="s">
        <v>108</v>
      </c>
      <c r="C6" s="43">
        <v>6500</v>
      </c>
    </row>
    <row r="7" spans="1:5">
      <c r="A7" s="161" t="s">
        <v>118</v>
      </c>
      <c r="B7" s="161"/>
      <c r="C7" s="45">
        <f>C6</f>
        <v>6500</v>
      </c>
    </row>
    <row r="8" spans="1:5">
      <c r="A8" s="42" t="s">
        <v>110</v>
      </c>
      <c r="B8" s="42" t="s">
        <v>111</v>
      </c>
      <c r="C8" s="43">
        <v>9350</v>
      </c>
    </row>
    <row r="9" spans="1:5">
      <c r="A9" s="161" t="s">
        <v>118</v>
      </c>
      <c r="B9" s="161"/>
      <c r="C9" s="45">
        <f>C8</f>
        <v>9350</v>
      </c>
    </row>
    <row r="10" spans="1:5">
      <c r="A10" s="161" t="s">
        <v>216</v>
      </c>
      <c r="B10" s="42" t="s">
        <v>217</v>
      </c>
      <c r="C10" s="43">
        <v>6500</v>
      </c>
    </row>
    <row r="11" spans="1:5">
      <c r="A11" s="161"/>
      <c r="B11" s="42" t="s">
        <v>218</v>
      </c>
      <c r="C11" s="43">
        <v>7000</v>
      </c>
    </row>
    <row r="12" spans="1:5">
      <c r="A12" s="161"/>
      <c r="B12" s="42" t="s">
        <v>219</v>
      </c>
      <c r="C12" s="43">
        <v>1500</v>
      </c>
    </row>
    <row r="13" spans="1:5" s="3" customFormat="1">
      <c r="A13" s="161" t="s">
        <v>118</v>
      </c>
      <c r="B13" s="161"/>
      <c r="C13" s="45">
        <f>SUM(C10:C12)</f>
        <v>15000</v>
      </c>
    </row>
    <row r="14" spans="1:5">
      <c r="A14" s="42" t="s">
        <v>134</v>
      </c>
      <c r="B14" s="44" t="s">
        <v>129</v>
      </c>
      <c r="C14" s="43">
        <v>42300</v>
      </c>
    </row>
    <row r="15" spans="1:5">
      <c r="A15" s="161" t="s">
        <v>118</v>
      </c>
      <c r="B15" s="161"/>
      <c r="C15" s="45">
        <f>C14</f>
        <v>42300</v>
      </c>
    </row>
    <row r="16" spans="1:5">
      <c r="A16" s="42" t="s">
        <v>327</v>
      </c>
      <c r="B16" s="44" t="s">
        <v>220</v>
      </c>
      <c r="C16" s="43">
        <v>18150</v>
      </c>
    </row>
    <row r="17" spans="1:3">
      <c r="A17" s="161" t="s">
        <v>118</v>
      </c>
      <c r="B17" s="161"/>
      <c r="C17" s="45">
        <f>C16</f>
        <v>18150</v>
      </c>
    </row>
    <row r="18" spans="1:3">
      <c r="A18" s="42" t="s">
        <v>130</v>
      </c>
      <c r="B18" s="42" t="s">
        <v>131</v>
      </c>
      <c r="C18" s="43">
        <v>40000</v>
      </c>
    </row>
    <row r="19" spans="1:3">
      <c r="A19" s="161" t="s">
        <v>118</v>
      </c>
      <c r="B19" s="161"/>
      <c r="C19" s="45">
        <f>C18</f>
        <v>40000</v>
      </c>
    </row>
    <row r="20" spans="1:3">
      <c r="A20" s="48" t="s">
        <v>134</v>
      </c>
      <c r="B20" s="48" t="s">
        <v>135</v>
      </c>
      <c r="C20" s="47">
        <v>60000</v>
      </c>
    </row>
    <row r="21" spans="1:3">
      <c r="A21" s="161" t="s">
        <v>118</v>
      </c>
      <c r="B21" s="161"/>
      <c r="C21" s="45">
        <f>C20</f>
        <v>60000</v>
      </c>
    </row>
    <row r="22" spans="1:3">
      <c r="A22" s="42" t="s">
        <v>132</v>
      </c>
      <c r="B22" s="42" t="s">
        <v>133</v>
      </c>
      <c r="C22" s="43">
        <v>47200</v>
      </c>
    </row>
    <row r="23" spans="1:3">
      <c r="A23" s="161" t="s">
        <v>118</v>
      </c>
      <c r="B23" s="161"/>
      <c r="C23" s="45">
        <f>C22</f>
        <v>47200</v>
      </c>
    </row>
    <row r="24" spans="1:3">
      <c r="A24" s="42" t="s">
        <v>138</v>
      </c>
      <c r="B24" s="42" t="s">
        <v>139</v>
      </c>
      <c r="C24" s="43">
        <v>16000</v>
      </c>
    </row>
    <row r="25" spans="1:3">
      <c r="A25" s="161" t="s">
        <v>118</v>
      </c>
      <c r="B25" s="161"/>
      <c r="C25" s="45">
        <f>C24</f>
        <v>16000</v>
      </c>
    </row>
    <row r="26" spans="1:3">
      <c r="A26" s="237" t="s">
        <v>221</v>
      </c>
      <c r="B26" s="48" t="s">
        <v>222</v>
      </c>
      <c r="C26" s="47">
        <v>3000</v>
      </c>
    </row>
    <row r="27" spans="1:3">
      <c r="A27" s="237"/>
      <c r="B27" s="48" t="s">
        <v>223</v>
      </c>
      <c r="C27" s="47">
        <v>2500</v>
      </c>
    </row>
    <row r="28" spans="1:3">
      <c r="A28" s="231" t="s">
        <v>118</v>
      </c>
      <c r="B28" s="234"/>
      <c r="C28" s="45">
        <f>SUM(C26:C27)</f>
        <v>5500</v>
      </c>
    </row>
    <row r="29" spans="1:3">
      <c r="A29" s="48" t="s">
        <v>293</v>
      </c>
      <c r="B29" s="48" t="s">
        <v>294</v>
      </c>
      <c r="C29" s="47">
        <v>6500</v>
      </c>
    </row>
    <row r="30" spans="1:3">
      <c r="A30" s="161" t="s">
        <v>118</v>
      </c>
      <c r="B30" s="161"/>
      <c r="C30" s="45">
        <f>C29</f>
        <v>6500</v>
      </c>
    </row>
    <row r="31" spans="1:3">
      <c r="A31" s="48" t="s">
        <v>295</v>
      </c>
      <c r="B31" s="48" t="s">
        <v>296</v>
      </c>
      <c r="C31" s="47">
        <v>2000</v>
      </c>
    </row>
    <row r="32" spans="1:3">
      <c r="A32" s="231" t="s">
        <v>118</v>
      </c>
      <c r="B32" s="234"/>
      <c r="C32" s="45">
        <f>C31</f>
        <v>2000</v>
      </c>
    </row>
    <row r="33" spans="1:7">
      <c r="A33" s="48" t="s">
        <v>297</v>
      </c>
      <c r="B33" s="112" t="s">
        <v>298</v>
      </c>
      <c r="C33" s="47">
        <v>7500</v>
      </c>
    </row>
    <row r="34" spans="1:7">
      <c r="A34" s="231" t="s">
        <v>118</v>
      </c>
      <c r="B34" s="234"/>
      <c r="C34" s="45">
        <f>C33</f>
        <v>7500</v>
      </c>
    </row>
    <row r="35" spans="1:7">
      <c r="A35" t="s">
        <v>300</v>
      </c>
      <c r="B35" s="48" t="s">
        <v>299</v>
      </c>
      <c r="C35" s="47">
        <v>10000</v>
      </c>
    </row>
    <row r="36" spans="1:7">
      <c r="A36" s="231" t="s">
        <v>118</v>
      </c>
      <c r="B36" s="234"/>
      <c r="C36" s="45">
        <f>C35</f>
        <v>10000</v>
      </c>
    </row>
    <row r="37" spans="1:7">
      <c r="A37" s="48" t="s">
        <v>301</v>
      </c>
      <c r="B37" s="48" t="s">
        <v>302</v>
      </c>
      <c r="C37" s="47">
        <v>5000</v>
      </c>
    </row>
    <row r="38" spans="1:7">
      <c r="A38" s="231" t="s">
        <v>118</v>
      </c>
      <c r="B38" s="234"/>
      <c r="C38" s="45">
        <f>C37</f>
        <v>5000</v>
      </c>
    </row>
    <row r="39" spans="1:7">
      <c r="A39" s="48" t="s">
        <v>303</v>
      </c>
      <c r="B39" s="48" t="s">
        <v>304</v>
      </c>
      <c r="C39" s="47">
        <v>5000</v>
      </c>
    </row>
    <row r="40" spans="1:7">
      <c r="A40" s="231" t="s">
        <v>118</v>
      </c>
      <c r="B40" s="234"/>
      <c r="C40" s="45">
        <f>C39</f>
        <v>5000</v>
      </c>
    </row>
    <row r="41" spans="1:7">
      <c r="A41" s="42" t="s">
        <v>292</v>
      </c>
      <c r="B41" s="48" t="s">
        <v>291</v>
      </c>
      <c r="C41" s="47">
        <v>15000</v>
      </c>
    </row>
    <row r="42" spans="1:7">
      <c r="A42" s="231" t="s">
        <v>118</v>
      </c>
      <c r="B42" s="234"/>
      <c r="C42" s="45">
        <f>C41</f>
        <v>15000</v>
      </c>
    </row>
    <row r="43" spans="1:7">
      <c r="A43" s="48" t="s">
        <v>328</v>
      </c>
      <c r="B43" s="48" t="s">
        <v>217</v>
      </c>
      <c r="C43" s="47">
        <v>11000</v>
      </c>
    </row>
    <row r="44" spans="1:7">
      <c r="A44" s="231" t="s">
        <v>118</v>
      </c>
      <c r="B44" s="234"/>
      <c r="C44" s="45">
        <f>C43</f>
        <v>11000</v>
      </c>
    </row>
    <row r="45" spans="1:7">
      <c r="A45" s="235" t="s">
        <v>62</v>
      </c>
      <c r="B45" s="236"/>
      <c r="C45" s="45">
        <f>SUM(C5,C7,C9,C13,C15,C17,C19,C21,C23,C25,C28,C30,C32,C34,C36,C38,C40,C42,C44)</f>
        <v>333500</v>
      </c>
      <c r="G45" s="72"/>
    </row>
    <row r="47" spans="1:7">
      <c r="A47" s="160" t="s">
        <v>147</v>
      </c>
      <c r="B47" s="160"/>
      <c r="C47" s="160"/>
    </row>
    <row r="49" spans="1:3">
      <c r="A49" s="65" t="s">
        <v>119</v>
      </c>
      <c r="B49" s="65" t="s">
        <v>113</v>
      </c>
      <c r="C49" s="41" t="s">
        <v>3</v>
      </c>
    </row>
    <row r="50" spans="1:3">
      <c r="A50" s="232" t="s">
        <v>112</v>
      </c>
      <c r="B50" s="42" t="s">
        <v>224</v>
      </c>
      <c r="C50" s="43">
        <v>410</v>
      </c>
    </row>
    <row r="51" spans="1:3" ht="15" customHeight="1">
      <c r="A51" s="233"/>
      <c r="B51" s="42" t="s">
        <v>114</v>
      </c>
      <c r="C51" s="43">
        <v>320</v>
      </c>
    </row>
    <row r="52" spans="1:3">
      <c r="A52" s="233"/>
      <c r="B52" s="42" t="s">
        <v>225</v>
      </c>
      <c r="C52" s="43">
        <v>820</v>
      </c>
    </row>
    <row r="53" spans="1:3">
      <c r="A53" s="233"/>
      <c r="B53" s="42" t="s">
        <v>115</v>
      </c>
      <c r="C53" s="43">
        <v>320</v>
      </c>
    </row>
    <row r="54" spans="1:3">
      <c r="A54" s="233"/>
      <c r="B54" s="42" t="s">
        <v>226</v>
      </c>
      <c r="C54" s="43">
        <v>650</v>
      </c>
    </row>
    <row r="55" spans="1:3">
      <c r="A55" s="233"/>
      <c r="B55" s="42" t="s">
        <v>116</v>
      </c>
      <c r="C55" s="43">
        <v>150</v>
      </c>
    </row>
    <row r="56" spans="1:3">
      <c r="A56" s="233"/>
      <c r="B56" s="42" t="s">
        <v>227</v>
      </c>
      <c r="C56" s="43">
        <v>900</v>
      </c>
    </row>
    <row r="57" spans="1:3">
      <c r="A57" s="231" t="s">
        <v>118</v>
      </c>
      <c r="B57" s="234"/>
      <c r="C57" s="45">
        <f>SUM(C50:C56)</f>
        <v>3570</v>
      </c>
    </row>
    <row r="58" spans="1:3">
      <c r="A58" s="232" t="s">
        <v>117</v>
      </c>
      <c r="B58" s="44" t="s">
        <v>228</v>
      </c>
      <c r="C58" s="43">
        <v>1750</v>
      </c>
    </row>
    <row r="59" spans="1:3">
      <c r="A59" s="233"/>
      <c r="B59" s="44" t="s">
        <v>229</v>
      </c>
      <c r="C59" s="43">
        <v>480</v>
      </c>
    </row>
    <row r="60" spans="1:3">
      <c r="A60" s="233"/>
      <c r="B60" s="44" t="s">
        <v>230</v>
      </c>
      <c r="C60" s="43">
        <v>1000</v>
      </c>
    </row>
    <row r="61" spans="1:3">
      <c r="A61" s="233"/>
      <c r="B61" s="44" t="s">
        <v>231</v>
      </c>
      <c r="C61" s="43">
        <v>1250</v>
      </c>
    </row>
    <row r="62" spans="1:3">
      <c r="A62" s="233"/>
      <c r="B62" s="44" t="s">
        <v>232</v>
      </c>
      <c r="C62" s="43">
        <v>450</v>
      </c>
    </row>
    <row r="63" spans="1:3">
      <c r="A63" s="233"/>
      <c r="B63" s="44" t="s">
        <v>233</v>
      </c>
      <c r="C63" s="43">
        <v>150</v>
      </c>
    </row>
    <row r="64" spans="1:3">
      <c r="A64" s="233"/>
      <c r="B64" s="44" t="s">
        <v>234</v>
      </c>
      <c r="C64" s="43">
        <v>375</v>
      </c>
    </row>
    <row r="65" spans="1:3">
      <c r="A65" s="233"/>
      <c r="B65" s="44" t="s">
        <v>235</v>
      </c>
      <c r="C65" s="43">
        <v>200</v>
      </c>
    </row>
    <row r="66" spans="1:3">
      <c r="A66" s="233"/>
      <c r="B66" s="44" t="s">
        <v>236</v>
      </c>
      <c r="C66" s="43">
        <v>100</v>
      </c>
    </row>
    <row r="67" spans="1:3">
      <c r="A67" s="233"/>
      <c r="B67" s="44" t="s">
        <v>237</v>
      </c>
      <c r="C67" s="43">
        <v>400</v>
      </c>
    </row>
    <row r="68" spans="1:3">
      <c r="A68" s="233"/>
      <c r="B68" s="44" t="s">
        <v>238</v>
      </c>
      <c r="C68" s="43">
        <v>240</v>
      </c>
    </row>
    <row r="69" spans="1:3">
      <c r="A69" s="233"/>
      <c r="B69" s="44" t="s">
        <v>239</v>
      </c>
      <c r="C69" s="43">
        <v>370</v>
      </c>
    </row>
    <row r="70" spans="1:3">
      <c r="A70" s="233"/>
      <c r="B70" s="44" t="s">
        <v>240</v>
      </c>
      <c r="C70" s="43">
        <v>160</v>
      </c>
    </row>
    <row r="71" spans="1:3">
      <c r="A71" s="233"/>
      <c r="B71" s="44" t="s">
        <v>241</v>
      </c>
      <c r="C71" s="43">
        <v>90</v>
      </c>
    </row>
    <row r="72" spans="1:3">
      <c r="A72" s="233"/>
      <c r="B72" s="44" t="s">
        <v>242</v>
      </c>
      <c r="C72" s="43">
        <v>85</v>
      </c>
    </row>
    <row r="73" spans="1:3">
      <c r="A73" s="233"/>
      <c r="B73" s="44" t="s">
        <v>243</v>
      </c>
      <c r="C73" s="43">
        <v>560</v>
      </c>
    </row>
    <row r="74" spans="1:3">
      <c r="A74" s="233"/>
      <c r="B74" s="44" t="s">
        <v>244</v>
      </c>
      <c r="C74" s="43">
        <v>400</v>
      </c>
    </row>
    <row r="75" spans="1:3">
      <c r="A75" s="233"/>
      <c r="B75" s="44" t="s">
        <v>245</v>
      </c>
      <c r="C75" s="43">
        <v>70</v>
      </c>
    </row>
    <row r="76" spans="1:3">
      <c r="A76" s="233"/>
      <c r="B76" s="44" t="s">
        <v>246</v>
      </c>
      <c r="C76" s="43">
        <v>350</v>
      </c>
    </row>
    <row r="77" spans="1:3">
      <c r="A77" s="233"/>
      <c r="B77" s="44" t="s">
        <v>247</v>
      </c>
      <c r="C77" s="43">
        <v>1100</v>
      </c>
    </row>
    <row r="78" spans="1:3">
      <c r="A78" s="233"/>
      <c r="B78" s="44" t="s">
        <v>248</v>
      </c>
      <c r="C78" s="43">
        <v>1200</v>
      </c>
    </row>
    <row r="79" spans="1:3">
      <c r="A79" s="233"/>
      <c r="B79" s="44" t="s">
        <v>249</v>
      </c>
      <c r="C79" s="43">
        <v>1250</v>
      </c>
    </row>
    <row r="80" spans="1:3">
      <c r="A80" s="233"/>
      <c r="B80" s="44" t="s">
        <v>250</v>
      </c>
      <c r="C80" s="43">
        <v>180</v>
      </c>
    </row>
    <row r="81" spans="1:5">
      <c r="A81" s="233"/>
      <c r="B81" s="44" t="s">
        <v>251</v>
      </c>
      <c r="C81" s="43">
        <v>130</v>
      </c>
    </row>
    <row r="82" spans="1:5">
      <c r="A82" s="233"/>
      <c r="B82" s="44" t="s">
        <v>252</v>
      </c>
      <c r="C82" s="43">
        <v>100</v>
      </c>
    </row>
    <row r="83" spans="1:5">
      <c r="A83" s="233"/>
      <c r="B83" s="44" t="s">
        <v>253</v>
      </c>
      <c r="C83" s="43">
        <v>130</v>
      </c>
    </row>
    <row r="84" spans="1:5">
      <c r="A84" s="233"/>
      <c r="B84" s="44" t="s">
        <v>254</v>
      </c>
      <c r="C84" s="43">
        <v>350</v>
      </c>
    </row>
    <row r="85" spans="1:5">
      <c r="A85" s="233"/>
      <c r="B85" s="44" t="s">
        <v>255</v>
      </c>
      <c r="C85" s="43">
        <v>150</v>
      </c>
    </row>
    <row r="86" spans="1:5">
      <c r="A86" s="231" t="s">
        <v>118</v>
      </c>
      <c r="B86" s="234"/>
      <c r="C86" s="45">
        <f>SUM(C58:C85)</f>
        <v>13070</v>
      </c>
    </row>
    <row r="87" spans="1:5">
      <c r="A87" s="161" t="s">
        <v>256</v>
      </c>
      <c r="B87" s="44" t="s">
        <v>257</v>
      </c>
      <c r="C87" s="43">
        <v>45</v>
      </c>
    </row>
    <row r="88" spans="1:5">
      <c r="A88" s="161"/>
      <c r="B88" s="44" t="s">
        <v>258</v>
      </c>
      <c r="C88" s="43">
        <v>15</v>
      </c>
    </row>
    <row r="89" spans="1:5">
      <c r="A89" s="161"/>
      <c r="B89" s="44" t="s">
        <v>259</v>
      </c>
      <c r="C89" s="43">
        <v>100</v>
      </c>
    </row>
    <row r="90" spans="1:5">
      <c r="A90" s="161"/>
      <c r="B90" s="44" t="s">
        <v>260</v>
      </c>
      <c r="C90" s="43">
        <v>25</v>
      </c>
    </row>
    <row r="91" spans="1:5">
      <c r="A91" s="231" t="s">
        <v>118</v>
      </c>
      <c r="B91" s="234"/>
      <c r="C91" s="45">
        <f>SUM(C87:C90)</f>
        <v>185</v>
      </c>
    </row>
    <row r="92" spans="1:5">
      <c r="A92" s="237" t="s">
        <v>120</v>
      </c>
      <c r="B92" s="238" t="s">
        <v>261</v>
      </c>
      <c r="C92" s="243">
        <v>7500</v>
      </c>
      <c r="E92" s="4"/>
    </row>
    <row r="93" spans="1:5">
      <c r="A93" s="237"/>
      <c r="B93" s="238"/>
      <c r="C93" s="244"/>
    </row>
    <row r="94" spans="1:5">
      <c r="A94" s="161" t="s">
        <v>118</v>
      </c>
      <c r="B94" s="161"/>
      <c r="C94" s="45">
        <f>C92</f>
        <v>7500</v>
      </c>
    </row>
    <row r="95" spans="1:5">
      <c r="A95" s="46" t="s">
        <v>121</v>
      </c>
      <c r="B95" s="42" t="s">
        <v>262</v>
      </c>
      <c r="C95" s="43">
        <v>2425</v>
      </c>
    </row>
    <row r="96" spans="1:5">
      <c r="A96" s="231" t="s">
        <v>118</v>
      </c>
      <c r="B96" s="234"/>
      <c r="C96" s="45">
        <f>C95</f>
        <v>2425</v>
      </c>
    </row>
    <row r="97" spans="1:3">
      <c r="A97" s="42" t="s">
        <v>122</v>
      </c>
      <c r="B97" s="42" t="s">
        <v>263</v>
      </c>
      <c r="C97" s="43">
        <v>3700</v>
      </c>
    </row>
    <row r="98" spans="1:3">
      <c r="A98" s="161" t="s">
        <v>118</v>
      </c>
      <c r="B98" s="231"/>
      <c r="C98" s="45">
        <f>C97</f>
        <v>3700</v>
      </c>
    </row>
    <row r="99" spans="1:3">
      <c r="A99" s="42" t="s">
        <v>264</v>
      </c>
      <c r="B99" s="50" t="s">
        <v>265</v>
      </c>
      <c r="C99" s="43">
        <v>100</v>
      </c>
    </row>
    <row r="100" spans="1:3">
      <c r="A100" s="161" t="s">
        <v>118</v>
      </c>
      <c r="B100" s="231"/>
      <c r="C100" s="45">
        <f>C99</f>
        <v>100</v>
      </c>
    </row>
    <row r="101" spans="1:3">
      <c r="A101" s="161" t="s">
        <v>124</v>
      </c>
      <c r="B101" s="42" t="s">
        <v>266</v>
      </c>
      <c r="C101" s="43">
        <v>250</v>
      </c>
    </row>
    <row r="102" spans="1:3">
      <c r="A102" s="161"/>
      <c r="B102" s="42" t="s">
        <v>270</v>
      </c>
      <c r="C102" s="43">
        <v>300</v>
      </c>
    </row>
    <row r="103" spans="1:3">
      <c r="A103" s="161"/>
      <c r="B103" s="42" t="s">
        <v>267</v>
      </c>
      <c r="C103" s="43">
        <v>300</v>
      </c>
    </row>
    <row r="104" spans="1:3">
      <c r="A104" s="161"/>
      <c r="B104" s="42" t="s">
        <v>268</v>
      </c>
      <c r="C104" s="43">
        <v>1125</v>
      </c>
    </row>
    <row r="105" spans="1:3">
      <c r="A105" s="161"/>
      <c r="B105" s="42" t="s">
        <v>269</v>
      </c>
      <c r="C105" s="43">
        <v>125</v>
      </c>
    </row>
    <row r="106" spans="1:3">
      <c r="A106" s="161" t="s">
        <v>118</v>
      </c>
      <c r="B106" s="231"/>
      <c r="C106" s="45">
        <f>SUM(C101:C105)</f>
        <v>2100</v>
      </c>
    </row>
    <row r="107" spans="1:3">
      <c r="A107" s="232" t="s">
        <v>125</v>
      </c>
      <c r="B107" s="44" t="s">
        <v>271</v>
      </c>
      <c r="C107" s="43">
        <v>80</v>
      </c>
    </row>
    <row r="108" spans="1:3">
      <c r="A108" s="233"/>
      <c r="B108" s="44" t="s">
        <v>272</v>
      </c>
      <c r="C108" s="43">
        <v>75</v>
      </c>
    </row>
    <row r="109" spans="1:3">
      <c r="A109" s="233"/>
      <c r="B109" s="44" t="s">
        <v>273</v>
      </c>
      <c r="C109" s="43">
        <v>70</v>
      </c>
    </row>
    <row r="110" spans="1:3">
      <c r="A110" s="233"/>
      <c r="B110" s="44" t="s">
        <v>274</v>
      </c>
      <c r="C110" s="43">
        <v>50</v>
      </c>
    </row>
    <row r="111" spans="1:3">
      <c r="A111" s="233"/>
      <c r="B111" s="44" t="s">
        <v>275</v>
      </c>
      <c r="C111" s="43">
        <v>50</v>
      </c>
    </row>
    <row r="112" spans="1:3">
      <c r="A112" s="233"/>
      <c r="B112" s="44" t="s">
        <v>276</v>
      </c>
      <c r="C112" s="43">
        <v>50</v>
      </c>
    </row>
    <row r="113" spans="1:3">
      <c r="A113" s="233"/>
      <c r="B113" s="44" t="s">
        <v>277</v>
      </c>
      <c r="C113" s="43">
        <v>45</v>
      </c>
    </row>
    <row r="114" spans="1:3">
      <c r="A114" s="233"/>
      <c r="B114" s="44" t="s">
        <v>278</v>
      </c>
      <c r="C114" s="43">
        <v>25</v>
      </c>
    </row>
    <row r="115" spans="1:3">
      <c r="A115" s="233"/>
      <c r="B115" s="44" t="s">
        <v>126</v>
      </c>
      <c r="C115" s="43">
        <v>10</v>
      </c>
    </row>
    <row r="116" spans="1:3">
      <c r="A116" s="233"/>
      <c r="B116" s="44" t="s">
        <v>279</v>
      </c>
      <c r="C116" s="43">
        <v>160</v>
      </c>
    </row>
    <row r="117" spans="1:3">
      <c r="A117" s="233"/>
      <c r="B117" s="44" t="s">
        <v>280</v>
      </c>
      <c r="C117" s="43">
        <v>12</v>
      </c>
    </row>
    <row r="118" spans="1:3">
      <c r="A118" s="233"/>
      <c r="B118" s="44" t="s">
        <v>281</v>
      </c>
      <c r="C118" s="43">
        <v>250</v>
      </c>
    </row>
    <row r="119" spans="1:3">
      <c r="A119" s="233"/>
      <c r="B119" s="44" t="s">
        <v>282</v>
      </c>
      <c r="C119" s="43">
        <v>15</v>
      </c>
    </row>
    <row r="120" spans="1:3">
      <c r="A120" s="161" t="s">
        <v>118</v>
      </c>
      <c r="B120" s="231"/>
      <c r="C120" s="45">
        <f>SUM(C107:C119)</f>
        <v>892</v>
      </c>
    </row>
    <row r="121" spans="1:3">
      <c r="A121" s="161" t="s">
        <v>127</v>
      </c>
      <c r="B121" s="44" t="s">
        <v>284</v>
      </c>
      <c r="C121" s="43">
        <v>2000</v>
      </c>
    </row>
    <row r="122" spans="1:3">
      <c r="A122" s="161"/>
      <c r="B122" s="44" t="s">
        <v>283</v>
      </c>
      <c r="C122" s="43">
        <v>14000</v>
      </c>
    </row>
    <row r="123" spans="1:3">
      <c r="A123" s="161" t="s">
        <v>118</v>
      </c>
      <c r="B123" s="231"/>
      <c r="C123" s="45">
        <f>SUM(C121:C122)</f>
        <v>16000</v>
      </c>
    </row>
    <row r="124" spans="1:3" ht="30">
      <c r="A124" s="46" t="s">
        <v>128</v>
      </c>
      <c r="B124" s="51" t="s">
        <v>285</v>
      </c>
      <c r="C124" s="49">
        <v>12375</v>
      </c>
    </row>
    <row r="125" spans="1:3">
      <c r="A125" s="161" t="s">
        <v>118</v>
      </c>
      <c r="B125" s="231"/>
      <c r="C125" s="45">
        <f>C124</f>
        <v>12375</v>
      </c>
    </row>
    <row r="126" spans="1:3">
      <c r="A126" s="113" t="s">
        <v>8</v>
      </c>
      <c r="B126" s="42" t="s">
        <v>286</v>
      </c>
      <c r="C126" s="43">
        <v>3660</v>
      </c>
    </row>
    <row r="127" spans="1:3">
      <c r="A127" s="161" t="s">
        <v>118</v>
      </c>
      <c r="B127" s="231"/>
      <c r="C127" s="45">
        <f>SUM(C126:C126)</f>
        <v>3660</v>
      </c>
    </row>
    <row r="128" spans="1:3">
      <c r="A128" s="42" t="s">
        <v>287</v>
      </c>
      <c r="B128" s="42" t="s">
        <v>288</v>
      </c>
      <c r="C128" s="43">
        <v>12385</v>
      </c>
    </row>
    <row r="129" spans="1:7">
      <c r="A129" s="161" t="s">
        <v>118</v>
      </c>
      <c r="B129" s="161"/>
      <c r="C129" s="45">
        <f>C128</f>
        <v>12385</v>
      </c>
    </row>
    <row r="130" spans="1:7">
      <c r="A130" s="42" t="s">
        <v>289</v>
      </c>
      <c r="B130" s="44" t="s">
        <v>290</v>
      </c>
      <c r="C130" s="43">
        <v>6485</v>
      </c>
    </row>
    <row r="131" spans="1:7">
      <c r="A131" s="161" t="s">
        <v>118</v>
      </c>
      <c r="B131" s="161"/>
      <c r="C131" s="45">
        <f>C130</f>
        <v>6485</v>
      </c>
      <c r="G131" s="71"/>
    </row>
    <row r="132" spans="1:7">
      <c r="A132" s="134" t="s">
        <v>323</v>
      </c>
      <c r="B132" s="48" t="s">
        <v>324</v>
      </c>
      <c r="C132" s="47">
        <v>6500</v>
      </c>
      <c r="G132" s="71"/>
    </row>
    <row r="133" spans="1:7">
      <c r="A133" s="231" t="s">
        <v>118</v>
      </c>
      <c r="B133" s="234"/>
      <c r="C133" s="45">
        <f>SUM(C132)</f>
        <v>6500</v>
      </c>
      <c r="G133" s="71"/>
    </row>
    <row r="134" spans="1:7" ht="15" customHeight="1">
      <c r="A134" s="241" t="s">
        <v>64</v>
      </c>
      <c r="B134" s="241"/>
      <c r="C134" s="242">
        <f>SUM(C57,C86,C91,C94,C96,C98,C100,C106,C120,C123,C125,C127,C129,C131,C133)</f>
        <v>90947</v>
      </c>
      <c r="G134" s="239"/>
    </row>
    <row r="135" spans="1:7" ht="15" customHeight="1">
      <c r="A135" s="241"/>
      <c r="B135" s="241"/>
      <c r="C135" s="242"/>
      <c r="G135" s="240"/>
    </row>
  </sheetData>
  <mergeCells count="51">
    <mergeCell ref="A133:B133"/>
    <mergeCell ref="G134:G135"/>
    <mergeCell ref="A134:B135"/>
    <mergeCell ref="C134:C135"/>
    <mergeCell ref="C92:C93"/>
    <mergeCell ref="A94:B94"/>
    <mergeCell ref="A96:B96"/>
    <mergeCell ref="A98:B98"/>
    <mergeCell ref="A127:B127"/>
    <mergeCell ref="A129:B129"/>
    <mergeCell ref="A131:B131"/>
    <mergeCell ref="A23:B23"/>
    <mergeCell ref="A25:B25"/>
    <mergeCell ref="A91:B91"/>
    <mergeCell ref="A92:A93"/>
    <mergeCell ref="B92:B93"/>
    <mergeCell ref="A26:A27"/>
    <mergeCell ref="A40:B40"/>
    <mergeCell ref="A44:B44"/>
    <mergeCell ref="A1:C1"/>
    <mergeCell ref="A50:A56"/>
    <mergeCell ref="A58:A85"/>
    <mergeCell ref="A87:A90"/>
    <mergeCell ref="A57:B57"/>
    <mergeCell ref="A86:B86"/>
    <mergeCell ref="A47:C47"/>
    <mergeCell ref="A45:B45"/>
    <mergeCell ref="A9:B9"/>
    <mergeCell ref="A7:B7"/>
    <mergeCell ref="A5:B5"/>
    <mergeCell ref="A10:A12"/>
    <mergeCell ref="A13:B13"/>
    <mergeCell ref="A15:B15"/>
    <mergeCell ref="A17:B17"/>
    <mergeCell ref="A19:B19"/>
    <mergeCell ref="A21:B21"/>
    <mergeCell ref="A120:B120"/>
    <mergeCell ref="A121:A122"/>
    <mergeCell ref="A123:B123"/>
    <mergeCell ref="A125:B125"/>
    <mergeCell ref="A100:B100"/>
    <mergeCell ref="A101:A105"/>
    <mergeCell ref="A106:B106"/>
    <mergeCell ref="A107:A119"/>
    <mergeCell ref="A28:B28"/>
    <mergeCell ref="A42:B42"/>
    <mergeCell ref="A30:B30"/>
    <mergeCell ref="A32:B32"/>
    <mergeCell ref="A34:B34"/>
    <mergeCell ref="A36:B36"/>
    <mergeCell ref="A38:B3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INGRESOS</vt:lpstr>
      <vt:lpstr>INGRESOS POR PUBLICIDAD</vt:lpstr>
      <vt:lpstr>LIBRO DE DIARIO</vt:lpstr>
      <vt:lpstr>PATROCINIOS</vt:lpstr>
      <vt:lpstr>ENTREGA DE BONOS A LOS CLUVES</vt:lpstr>
      <vt:lpstr>PAGOS TOTAL ALBITROS</vt:lpstr>
      <vt:lpstr>VENTAS BOLETAS</vt:lpstr>
      <vt:lpstr>NOMINA</vt:lpstr>
      <vt:lpstr>GASTOS VARIOS</vt:lpstr>
      <vt:lpstr>TOTAL DE GASTOS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POLANCO</dc:creator>
  <cp:lastModifiedBy>SabanetaSR</cp:lastModifiedBy>
  <cp:lastPrinted>2017-03-20T13:18:37Z</cp:lastPrinted>
  <dcterms:created xsi:type="dcterms:W3CDTF">2015-02-09T12:21:39Z</dcterms:created>
  <dcterms:modified xsi:type="dcterms:W3CDTF">2017-04-03T03:19:51Z</dcterms:modified>
</cp:coreProperties>
</file>